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_rels/sheet2.xml.rels" ContentType="application/vnd.openxmlformats-package.relationships+xml"/>
  <Override PartName="/xl/worksheets/_rels/sheet5.xml.rels" ContentType="application/vnd.openxmlformats-package.relationships+xml"/>
  <Override PartName="/xl/sharedStrings.xml" ContentType="application/vnd.openxmlformats-officedocument.spreadsheetml.sharedStrings+xml"/>
  <Override PartName="/xl/media/image2.emf" ContentType="image/x-emf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publication_foncier" sheetId="1" state="visible" r:id="rId2"/>
    <sheet name="Graph_1" sheetId="2" state="visible" r:id="rId3"/>
    <sheet name="Tab_1" sheetId="3" state="visible" r:id="rId4"/>
    <sheet name="Analyse_2012_2017" sheetId="4" state="visible" r:id="rId5"/>
    <sheet name="Graph_2" sheetId="5" state="visible" r:id="rId6"/>
    <sheet name="Logts_comm_Bretagne" sheetId="6" state="visible" r:id="rId7"/>
    <sheet name="Logts comm_France" sheetId="7" state="visible" r:id="rId8"/>
    <sheet name="EPTB_Surf_terrains" sheetId="8" state="visible" r:id="rId9"/>
  </sheets>
  <definedNames>
    <definedName function="false" hidden="false" localSheetId="4" name="_xlnm.Print_Area" vbProcedure="false">Graph_2!$E$2:$P$41</definedName>
    <definedName function="false" hidden="false" localSheetId="2" name="_xlnm.Print_Area" vbProcedure="false">Tab_1!$P$3:$S$22</definedName>
    <definedName function="false" hidden="false" localSheetId="5" name="COM_REG" vbProcedure="false">Logts_comm_Bretagne!$A$6:$A$13</definedName>
    <definedName function="false" hidden="false" localSheetId="6" name="COM_FR" vbProcedure="false">'Logts comm_France'!$A$6:$A$13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<sst xmlns="http://schemas.openxmlformats.org/spreadsheetml/2006/main" count="419" uniqueCount="209">
  <si>
    <t xml:space="preserve">Données agrégées issues de l’observatoire national de l’artificialisation </t>
  </si>
  <si>
    <t xml:space="preserve">Source : Cerema – DGFIP</t>
  </si>
  <si>
    <t xml:space="preserve">Identification région</t>
  </si>
  <si>
    <t xml:space="preserve">Données socio-démographiques</t>
  </si>
  <si>
    <t xml:space="preserve">Flux de consommation d’espaces par année du 1er janvier 2011 au 1er janvier 2021</t>
  </si>
  <si>
    <t xml:space="preserve">Flux de consommation d’espaces entre le 1er janvier 2011 et le 1er janvier 2021</t>
  </si>
  <si>
    <t xml:space="preserve">Part des flux pour l’activité</t>
  </si>
  <si>
    <t xml:space="preserve">Part des flux pour l’habitat</t>
  </si>
  <si>
    <t xml:space="preserve">Flux de consommation d’espaces entre le 1er janvier 2012et le 1er janvier 2017</t>
  </si>
  <si>
    <t xml:space="preserve">idreg</t>
  </si>
  <si>
    <t xml:space="preserve">idregtxt</t>
  </si>
  <si>
    <t xml:space="preserve">surf_region_2021</t>
  </si>
  <si>
    <t xml:space="preserve">pop13_region</t>
  </si>
  <si>
    <t xml:space="preserve">pop18_region</t>
  </si>
  <si>
    <t xml:space="preserve">men13_region</t>
  </si>
  <si>
    <t xml:space="preserve">men18_region</t>
  </si>
  <si>
    <t xml:space="preserve">emp13_region</t>
  </si>
  <si>
    <t xml:space="preserve">emp18_region</t>
  </si>
  <si>
    <t xml:space="preserve">pop1318_region</t>
  </si>
  <si>
    <t xml:space="preserve">men1318_region</t>
  </si>
  <si>
    <t xml:space="preserve">emp1318_region</t>
  </si>
  <si>
    <t xml:space="preserve">naf11art12region</t>
  </si>
  <si>
    <t xml:space="preserve">art11act12region</t>
  </si>
  <si>
    <t xml:space="preserve">art11hab12region</t>
  </si>
  <si>
    <t xml:space="preserve">art11mix12region</t>
  </si>
  <si>
    <t xml:space="preserve">art11inc12region</t>
  </si>
  <si>
    <t xml:space="preserve">naf12art13region</t>
  </si>
  <si>
    <t xml:space="preserve">art12act13region</t>
  </si>
  <si>
    <t xml:space="preserve">art12hab13region</t>
  </si>
  <si>
    <t xml:space="preserve">art12mix13region</t>
  </si>
  <si>
    <t xml:space="preserve">art12inc13region</t>
  </si>
  <si>
    <t xml:space="preserve">naf13art14region</t>
  </si>
  <si>
    <t xml:space="preserve">art13act14region</t>
  </si>
  <si>
    <t xml:space="preserve">art13hab14region</t>
  </si>
  <si>
    <t xml:space="preserve">art13mix14region</t>
  </si>
  <si>
    <t xml:space="preserve">art13inc14region</t>
  </si>
  <si>
    <t xml:space="preserve">naf14art15region</t>
  </si>
  <si>
    <t xml:space="preserve">art14act15region</t>
  </si>
  <si>
    <t xml:space="preserve">art14hab15region</t>
  </si>
  <si>
    <t xml:space="preserve">art14mix15region</t>
  </si>
  <si>
    <t xml:space="preserve">art14inc15region</t>
  </si>
  <si>
    <t xml:space="preserve">naf15art16region</t>
  </si>
  <si>
    <t xml:space="preserve">art15act16region</t>
  </si>
  <si>
    <t xml:space="preserve">art15hab16region</t>
  </si>
  <si>
    <t xml:space="preserve">art15mix16region</t>
  </si>
  <si>
    <t xml:space="preserve">art15inc16region</t>
  </si>
  <si>
    <t xml:space="preserve">naf16art17region</t>
  </si>
  <si>
    <t xml:space="preserve">art16act17region</t>
  </si>
  <si>
    <t xml:space="preserve">art16hab17region</t>
  </si>
  <si>
    <t xml:space="preserve">art16mix17region</t>
  </si>
  <si>
    <t xml:space="preserve">art16inc17region</t>
  </si>
  <si>
    <t xml:space="preserve">naf17art18region</t>
  </si>
  <si>
    <t xml:space="preserve">art17act18region</t>
  </si>
  <si>
    <t xml:space="preserve">art17hab18region</t>
  </si>
  <si>
    <t xml:space="preserve">art17mix18region</t>
  </si>
  <si>
    <t xml:space="preserve">art17inc18region</t>
  </si>
  <si>
    <t xml:space="preserve">naf18art19region</t>
  </si>
  <si>
    <t xml:space="preserve">art18act19region</t>
  </si>
  <si>
    <t xml:space="preserve">art18hab19region</t>
  </si>
  <si>
    <t xml:space="preserve">art18mix19region</t>
  </si>
  <si>
    <t xml:space="preserve">art18inc19region</t>
  </si>
  <si>
    <t xml:space="preserve">naf19art20region</t>
  </si>
  <si>
    <t xml:space="preserve">art19act20region</t>
  </si>
  <si>
    <t xml:space="preserve">art19hab20region</t>
  </si>
  <si>
    <t xml:space="preserve">art19mix20region</t>
  </si>
  <si>
    <t xml:space="preserve">art19inc20region</t>
  </si>
  <si>
    <t xml:space="preserve">naf20art21region</t>
  </si>
  <si>
    <t xml:space="preserve">art20act21region</t>
  </si>
  <si>
    <t xml:space="preserve">art20hab21region</t>
  </si>
  <si>
    <t xml:space="preserve">art20mix21region</t>
  </si>
  <si>
    <t xml:space="preserve">art20inc21region</t>
  </si>
  <si>
    <t xml:space="preserve">naf11art21region</t>
  </si>
  <si>
    <t xml:space="preserve">art11act21region</t>
  </si>
  <si>
    <t xml:space="preserve">art11hab21region</t>
  </si>
  <si>
    <t xml:space="preserve">art11mix21region</t>
  </si>
  <si>
    <t xml:space="preserve">art11inc21region</t>
  </si>
  <si>
    <t xml:space="preserve">naf12art17region</t>
  </si>
  <si>
    <t xml:space="preserve">art12act17region</t>
  </si>
  <si>
    <t xml:space="preserve">art12hab17region</t>
  </si>
  <si>
    <t xml:space="preserve">art12mix17region</t>
  </si>
  <si>
    <t xml:space="preserve">art12inc17region</t>
  </si>
  <si>
    <t xml:space="preserve">Guadeloupe</t>
  </si>
  <si>
    <t xml:space="preserve">Martinique</t>
  </si>
  <si>
    <t xml:space="preserve">Guyane</t>
  </si>
  <si>
    <t xml:space="preserve">La Réunion</t>
  </si>
  <si>
    <t xml:space="preserve">Île-de-France</t>
  </si>
  <si>
    <t xml:space="preserve">Centre-Val de Loire</t>
  </si>
  <si>
    <t xml:space="preserve">Bourgogne-Franche-Comté</t>
  </si>
  <si>
    <t xml:space="preserve">Normandie</t>
  </si>
  <si>
    <t xml:space="preserve">Hauts-de-France</t>
  </si>
  <si>
    <t xml:space="preserve">Grand Est</t>
  </si>
  <si>
    <t xml:space="preserve">Pays de la Loire</t>
  </si>
  <si>
    <t xml:space="preserve">Bretagne</t>
  </si>
  <si>
    <t xml:space="preserve">Nouvelle-Aquitaine</t>
  </si>
  <si>
    <t xml:space="preserve">Occitanie</t>
  </si>
  <si>
    <t xml:space="preserve">Auvergne-Rhône-Alpes</t>
  </si>
  <si>
    <t xml:space="preserve">Provence-Alpes-Côte d'Azur</t>
  </si>
  <si>
    <t xml:space="preserve">Corse</t>
  </si>
  <si>
    <t xml:space="preserve">France</t>
  </si>
  <si>
    <t xml:space="preserve">France métropolitaine</t>
  </si>
  <si>
    <t xml:space="preserve">France métro sans IdF</t>
  </si>
  <si>
    <t xml:space="preserve">Données figurant dans la publication</t>
  </si>
  <si>
    <t xml:space="preserve">Description des indicateurs </t>
  </si>
  <si>
    <t xml:space="preserve">Consommation naf bretonne du 1er janvier 2011 au 1er janvier 2021 (ha) :</t>
  </si>
  <si>
    <t xml:space="preserve">idreg </t>
  </si>
  <si>
    <t xml:space="preserve">Identifiant de la région</t>
  </si>
  <si>
    <t xml:space="preserve">Soit </t>
  </si>
  <si>
    <t xml:space="preserve">Nom de la région</t>
  </si>
  <si>
    <t xml:space="preserve">de la surface régionale</t>
  </si>
  <si>
    <t xml:space="preserve">Surface régionale en m²</t>
  </si>
  <si>
    <t xml:space="preserve">Population régionale 2013 (source INSEE)</t>
  </si>
  <si>
    <t xml:space="preserve">Consommation moyenne par an pour l’habitat</t>
  </si>
  <si>
    <t xml:space="preserve">Population régionale 2018 (source INSEE)</t>
  </si>
  <si>
    <t xml:space="preserve">Consommation moyenne par an pour l’activité</t>
  </si>
  <si>
    <t xml:space="preserve">Variation de population entre 2013 et 2018</t>
  </si>
  <si>
    <t xml:space="preserve">Consommation moyenne par an indéterminées</t>
  </si>
  <si>
    <t xml:space="preserve">Nombre de ménages 2013 (source INSEE)</t>
  </si>
  <si>
    <t xml:space="preserve">Nombre de ménages 2018 (source INSEE)</t>
  </si>
  <si>
    <r>
      <rPr>
        <sz val="10"/>
        <rFont val="Arial"/>
        <family val="2"/>
      </rPr>
      <t xml:space="preserve">Poids de la Bretagne dans la conso naf de la France du 1</t>
    </r>
    <r>
      <rPr>
        <vertAlign val="superscript"/>
        <sz val="10"/>
        <rFont val="Arial"/>
        <family val="2"/>
      </rPr>
      <t xml:space="preserve">er</t>
    </r>
    <r>
      <rPr>
        <sz val="10"/>
        <rFont val="Arial"/>
        <family val="2"/>
      </rPr>
      <t xml:space="preserve"> janvier 2011 au 1</t>
    </r>
    <r>
      <rPr>
        <vertAlign val="superscript"/>
        <sz val="10"/>
        <rFont val="Arial"/>
        <family val="2"/>
      </rPr>
      <t xml:space="preserve">er</t>
    </r>
    <r>
      <rPr>
        <sz val="10"/>
        <rFont val="Arial"/>
        <family val="2"/>
      </rPr>
      <t xml:space="preserve"> janvier 2021</t>
    </r>
  </si>
  <si>
    <t xml:space="preserve">Variation du nombre de ménages entre 2013 et 2018</t>
  </si>
  <si>
    <t xml:space="preserve">Poids de la Bretagne en superficie du territoire </t>
  </si>
  <si>
    <t xml:space="preserve">Nombre d’emplois 2013 (source INSEE)</t>
  </si>
  <si>
    <t xml:space="preserve">Nombre d’emplois 2018 (source INSEE)</t>
  </si>
  <si>
    <t xml:space="preserve">Poids de la Bretagne dans la conso naf de la France à destination de l’habitat</t>
  </si>
  <si>
    <t xml:space="preserve">Variation du nombre d’emplois entre 2013 et 2018</t>
  </si>
  <si>
    <t xml:space="preserve">Poids de la Bretagne en population (donnée 2018)</t>
  </si>
  <si>
    <r>
      <rPr>
        <sz val="10"/>
        <rFont val="Arial"/>
        <family val="2"/>
      </rPr>
      <t xml:space="preserve">Flux entre NAF* et artificialisé, sur la période entre le 1</t>
    </r>
    <r>
      <rPr>
        <vertAlign val="superscript"/>
        <sz val="10"/>
        <rFont val="Arial"/>
        <family val="2"/>
      </rPr>
      <t xml:space="preserve">er</t>
    </r>
    <r>
      <rPr>
        <sz val="10"/>
        <rFont val="Arial"/>
        <family val="2"/>
      </rPr>
      <t xml:space="preserve"> janvier 2011 et le 1</t>
    </r>
    <r>
      <rPr>
        <vertAlign val="superscript"/>
        <sz val="10"/>
        <rFont val="Arial"/>
        <family val="2"/>
      </rPr>
      <t xml:space="preserve">er</t>
    </r>
    <r>
      <rPr>
        <sz val="10"/>
        <rFont val="Arial"/>
        <family val="2"/>
      </rPr>
      <t xml:space="preserve"> janvier 2012</t>
    </r>
  </si>
  <si>
    <t xml:space="preserve">Flux NAF vers artificialisé destiné à l’activité sur la période entre le 1er janvier 2011 et le 1er janvier 2012</t>
  </si>
  <si>
    <t xml:space="preserve">Flux NAF vers artificialisé destiné à l’habitat sur la période entre le 1er janvier 2011 et le 1er janvier 2012</t>
  </si>
  <si>
    <t xml:space="preserve">Flux NAF vers artificialisé destiné au mixte sur la période entre le 1er janvier 2011 et le 1er janvier 2012</t>
  </si>
  <si>
    <t xml:space="preserve">Flux NAF vers artificialisé dont la destination est inconnue sur la période entre le 1er janvier 2011 et le 1er janvier 2012</t>
  </si>
  <si>
    <r>
      <rPr>
        <sz val="10"/>
        <rFont val="Arial"/>
        <family val="2"/>
      </rPr>
      <t xml:space="preserve">Total des flux entre NAF et artificialisé sur la période entre le 1</t>
    </r>
    <r>
      <rPr>
        <vertAlign val="superscript"/>
        <sz val="10"/>
        <rFont val="Arial"/>
        <family val="2"/>
      </rPr>
      <t xml:space="preserve">er</t>
    </r>
    <r>
      <rPr>
        <sz val="10"/>
        <rFont val="Arial"/>
        <family val="2"/>
      </rPr>
      <t xml:space="preserve"> janvier 2011 et le 1</t>
    </r>
    <r>
      <rPr>
        <vertAlign val="superscript"/>
        <sz val="10"/>
        <rFont val="Arial"/>
        <family val="2"/>
      </rPr>
      <t xml:space="preserve">er</t>
    </r>
    <r>
      <rPr>
        <sz val="10"/>
        <rFont val="Arial"/>
        <family val="2"/>
      </rPr>
      <t xml:space="preserve"> janvier 2021</t>
    </r>
  </si>
  <si>
    <t xml:space="preserve">Total des flux NAF vers artificialisé destiné à l’activité sur la période entre le 1er janvier 2011 et le 1er janvier 2021</t>
  </si>
  <si>
    <t xml:space="preserve">Total des flux NAF vers artificialisé destiné à l’habitat sur la période entre le 1er janvier 2011 et le 1er janvier 2021</t>
  </si>
  <si>
    <t xml:space="preserve">Total des flux NAF vers artificialisé destiné au mix sur la période entre le 1er janvier 2011 et le 1er janvier 2021</t>
  </si>
  <si>
    <t xml:space="preserve">Total des flux NAF vers artificialisé dont la destination est inconnue sur la période entre le 1er janvier 2011 et le 1er janvier 2021</t>
  </si>
  <si>
    <t xml:space="preserve">* NAF : Naturel, Agricole et Forestier</t>
  </si>
  <si>
    <r>
      <rPr>
        <b val="true"/>
        <sz val="12"/>
        <rFont val="Arial"/>
        <family val="2"/>
      </rPr>
      <t xml:space="preserve">Evolution comparée de la consommation des espaces naf entre la Bretagne et la France métropolitaine sur la période du 1</t>
    </r>
    <r>
      <rPr>
        <b val="true"/>
        <vertAlign val="superscript"/>
        <sz val="12"/>
        <rFont val="Arial"/>
        <family val="2"/>
      </rPr>
      <t xml:space="preserve">er</t>
    </r>
    <r>
      <rPr>
        <b val="true"/>
        <sz val="12"/>
        <rFont val="Arial"/>
        <family val="2"/>
      </rPr>
      <t xml:space="preserve"> janvier 2011 au 1</t>
    </r>
    <r>
      <rPr>
        <b val="true"/>
        <vertAlign val="superscript"/>
        <sz val="12"/>
        <rFont val="Arial"/>
        <family val="2"/>
      </rPr>
      <t xml:space="preserve">er</t>
    </r>
    <r>
      <rPr>
        <b val="true"/>
        <sz val="12"/>
        <rFont val="Arial"/>
        <family val="2"/>
      </rPr>
      <t xml:space="preserve"> janvier 2021</t>
    </r>
  </si>
  <si>
    <t xml:space="preserve">Valeurs absolues en hectares</t>
  </si>
  <si>
    <t xml:space="preserve">Consommation globale</t>
  </si>
  <si>
    <t xml:space="preserve">Consommation dédiée à l’activité</t>
  </si>
  <si>
    <t xml:space="preserve">Consommation dédiée à l’habitat</t>
  </si>
  <si>
    <t xml:space="preserve">% de la consommation dédiée à l’activité</t>
  </si>
  <si>
    <t xml:space="preserve">% de la consommation dédiée à l’habitat</t>
  </si>
  <si>
    <t xml:space="preserve">France métropolitaine </t>
  </si>
  <si>
    <t xml:space="preserve">Moyenne</t>
  </si>
  <si>
    <t xml:space="preserve">Valeurs avec un indice base 100 en 2011</t>
  </si>
  <si>
    <t xml:space="preserve">Evolution de la consommation des espaces NAF </t>
  </si>
  <si>
    <r>
      <rPr>
        <b val="true"/>
        <sz val="14"/>
        <rFont val="Arial"/>
        <family val="2"/>
      </rPr>
      <t xml:space="preserve">Calcul du rang des régions dans un classement décroissant des consommation d’espaces relatives aux surfaces régionales entre le 1</t>
    </r>
    <r>
      <rPr>
        <b val="true"/>
        <vertAlign val="superscript"/>
        <sz val="14"/>
        <rFont val="Arial"/>
        <family val="2"/>
      </rPr>
      <t xml:space="preserve">er</t>
    </r>
    <r>
      <rPr>
        <b val="true"/>
        <sz val="14"/>
        <rFont val="Arial"/>
        <family val="2"/>
      </rPr>
      <t xml:space="preserve"> janvier 2011 et le 1</t>
    </r>
    <r>
      <rPr>
        <b val="true"/>
        <vertAlign val="superscript"/>
        <sz val="14"/>
        <rFont val="Arial"/>
        <family val="2"/>
      </rPr>
      <t xml:space="preserve">er</t>
    </r>
    <r>
      <rPr>
        <b val="true"/>
        <sz val="14"/>
        <rFont val="Arial"/>
        <family val="2"/>
      </rPr>
      <t xml:space="preserve"> janvier 2021</t>
    </r>
  </si>
  <si>
    <t xml:space="preserve">Tri décroisant par « Flux de conso total / surface régionale »</t>
  </si>
  <si>
    <r>
      <rPr>
        <b val="true"/>
        <sz val="12"/>
        <rFont val="Arial"/>
        <family val="2"/>
      </rPr>
      <t xml:space="preserve">La Bretagne au 1</t>
    </r>
    <r>
      <rPr>
        <b val="true"/>
        <vertAlign val="superscript"/>
        <sz val="12"/>
        <rFont val="Arial"/>
        <family val="2"/>
      </rPr>
      <t xml:space="preserve">er</t>
    </r>
    <r>
      <rPr>
        <b val="true"/>
        <sz val="12"/>
        <rFont val="Arial"/>
        <family val="2"/>
      </rPr>
      <t xml:space="preserve"> rang pour la consommation foncière dédiée à l’habitat</t>
    </r>
  </si>
  <si>
    <t xml:space="preserve">Flux de consommation d’espaces du 1er janvier 2011 et le 1er janvier 2021</t>
  </si>
  <si>
    <t xml:space="preserve">Flux de consommation d’espaces du 1er janvier 2011 et le 1er janvier 2021 / Surf régionale</t>
  </si>
  <si>
    <t xml:space="preserve">Rang</t>
  </si>
  <si>
    <t xml:space="preserve">total</t>
  </si>
  <si>
    <t xml:space="preserve">dédié à l’activité</t>
  </si>
  <si>
    <t xml:space="preserve">dédié à l’habitat</t>
  </si>
  <si>
    <t xml:space="preserve">mixte</t>
  </si>
  <si>
    <t xml:space="preserve">inconnu</t>
  </si>
  <si>
    <r>
      <rPr>
        <b val="true"/>
        <sz val="11"/>
        <color rgb="FFD62E4E"/>
        <rFont val="Arial"/>
        <family val="2"/>
      </rPr>
      <t xml:space="preserve">Rang des régions dans un classement décroissant des consommation d’espaces relatives au surfaces régionales entre le 1</t>
    </r>
    <r>
      <rPr>
        <b val="true"/>
        <vertAlign val="superscript"/>
        <sz val="11"/>
        <color rgb="FFD62E4E"/>
        <rFont val="Arial"/>
        <family val="2"/>
      </rPr>
      <t xml:space="preserve">er</t>
    </r>
    <r>
      <rPr>
        <b val="true"/>
        <sz val="11"/>
        <color rgb="FFD62E4E"/>
        <rFont val="Arial"/>
        <family val="2"/>
      </rPr>
      <t xml:space="preserve"> janvier 2011 et le 1</t>
    </r>
    <r>
      <rPr>
        <b val="true"/>
        <vertAlign val="superscript"/>
        <sz val="11"/>
        <color rgb="FFD62E4E"/>
        <rFont val="Arial"/>
        <family val="2"/>
      </rPr>
      <t xml:space="preserve">er</t>
    </r>
    <r>
      <rPr>
        <b val="true"/>
        <sz val="11"/>
        <color rgb="FFD62E4E"/>
        <rFont val="Arial"/>
        <family val="2"/>
      </rPr>
      <t xml:space="preserve"> janvier 2021</t>
    </r>
  </si>
  <si>
    <t xml:space="preserve">Consommation d’espaces</t>
  </si>
  <si>
    <t xml:space="preserve">Tous usages </t>
  </si>
  <si>
    <t xml:space="preserve">Habitat</t>
  </si>
  <si>
    <t xml:space="preserve">Activité économique</t>
  </si>
  <si>
    <t xml:space="preserve">Tri décroisant par « Flux de conso dédié à l’activité / surface régionale »</t>
  </si>
  <si>
    <t xml:space="preserve">Tri décroisant par « Flux de conso dédié à l’habitat / surface régionale »</t>
  </si>
  <si>
    <r>
      <rPr>
        <sz val="14"/>
        <rFont val="Arial"/>
        <family val="2"/>
      </rPr>
      <t xml:space="preserve">Analyse sur la période du 1</t>
    </r>
    <r>
      <rPr>
        <vertAlign val="superscript"/>
        <sz val="14"/>
        <rFont val="Arial"/>
        <family val="2"/>
      </rPr>
      <t xml:space="preserve">er</t>
    </r>
    <r>
      <rPr>
        <sz val="14"/>
        <rFont val="Arial"/>
        <family val="2"/>
      </rPr>
      <t xml:space="preserve"> janvier 2012 au 1</t>
    </r>
    <r>
      <rPr>
        <vertAlign val="superscript"/>
        <sz val="14"/>
        <rFont val="Arial"/>
        <family val="2"/>
      </rPr>
      <t xml:space="preserve">er</t>
    </r>
    <r>
      <rPr>
        <sz val="14"/>
        <rFont val="Arial"/>
        <family val="2"/>
      </rPr>
      <t xml:space="preserve"> janvier 2017 </t>
    </r>
  </si>
  <si>
    <t xml:space="preserve">Données socio-démographiques (cf. données de l’observatoire national de l’artificialisation publiées en septembre 2021)</t>
  </si>
  <si>
    <t xml:space="preserve">Consommation globale par année</t>
  </si>
  <si>
    <t xml:space="preserve">Consommation dédiée à l’acitivité par année</t>
  </si>
  <si>
    <t xml:space="preserve">Evolution moyenne de la conso pour l’activité</t>
  </si>
  <si>
    <t xml:space="preserve">Consommation dédiée à l’habitat par année</t>
  </si>
  <si>
    <t xml:space="preserve">Evolution moyenne de la consommation pour l’habitat</t>
  </si>
  <si>
    <t xml:space="preserve">pop12_reg</t>
  </si>
  <si>
    <t xml:space="preserve">pop17_reg</t>
  </si>
  <si>
    <t xml:space="preserve">pop1217_reg</t>
  </si>
  <si>
    <t xml:space="preserve">men12_reg</t>
  </si>
  <si>
    <t xml:space="preserve">men17_reg</t>
  </si>
  <si>
    <t xml:space="preserve">men1217_reg</t>
  </si>
  <si>
    <t xml:space="preserve">Augmentation du nombre de ménages (%)</t>
  </si>
  <si>
    <t xml:space="preserve">emp12_reg</t>
  </si>
  <si>
    <t xml:space="preserve">emp17_reg</t>
  </si>
  <si>
    <t xml:space="preserve">emp1217_reg</t>
  </si>
  <si>
    <t xml:space="preserve">Augmentation de l’emploi (%)</t>
  </si>
  <si>
    <r>
      <rPr>
        <sz val="14"/>
        <rFont val="Arial"/>
        <family val="2"/>
      </rPr>
      <t xml:space="preserve">Positionnement des régions selon l’évolution du nombre de ménage et l’évolution de la consommation des espaces dédiée à l’habitat entre le 1</t>
    </r>
    <r>
      <rPr>
        <vertAlign val="superscript"/>
        <sz val="14"/>
        <rFont val="Arial"/>
        <family val="2"/>
      </rPr>
      <t xml:space="preserve">er</t>
    </r>
    <r>
      <rPr>
        <sz val="14"/>
        <rFont val="Arial"/>
        <family val="2"/>
      </rPr>
      <t xml:space="preserve"> janvier 2012 et la 1</t>
    </r>
    <r>
      <rPr>
        <vertAlign val="superscript"/>
        <sz val="14"/>
        <rFont val="Arial"/>
        <family val="2"/>
      </rPr>
      <t xml:space="preserve">er</t>
    </r>
    <r>
      <rPr>
        <sz val="14"/>
        <rFont val="Arial"/>
        <family val="2"/>
      </rPr>
      <t xml:space="preserve"> janvier 2017</t>
    </r>
  </si>
  <si>
    <t xml:space="preserve">moyenne France métropolitaine</t>
  </si>
  <si>
    <t xml:space="preserve">Nombre de logements mis en chantier en Bretagne entre 2011 et 2020</t>
  </si>
  <si>
    <t xml:space="preserve">Ventilation individuel / collectif et résidence*</t>
  </si>
  <si>
    <t xml:space="preserve">Source : SDES MTE, Sit@del, estimations en date réelle à fin 07/2022</t>
  </si>
  <si>
    <t xml:space="preserve">Individuels</t>
  </si>
  <si>
    <t xml:space="preserve">Collectifs et en résidence*</t>
  </si>
  <si>
    <t xml:space="preserve">Total</t>
  </si>
  <si>
    <t xml:space="preserve">Part individuel</t>
  </si>
  <si>
    <t xml:space="preserve">Part collectif et en résidence</t>
  </si>
  <si>
    <t xml:space="preserve">Année</t>
  </si>
  <si>
    <t xml:space="preserve">(en nombre)</t>
  </si>
  <si>
    <t xml:space="preserve">(en%)</t>
  </si>
  <si>
    <t xml:space="preserve">Total 2011, 2012, 2013, 2014, 2015, 2016, 2017, 2018, 2019, 2020</t>
  </si>
  <si>
    <t xml:space="preserve">Moyenne sur 2011, 2012, 2013, 2014, 2015, 2016 , 2017, 2018, 2019, 2020</t>
  </si>
  <si>
    <r>
      <rPr>
        <b val="true"/>
        <sz val="10"/>
        <color rgb="FF333333"/>
        <rFont val="MS Sans Serif"/>
        <family val="2"/>
      </rPr>
      <t xml:space="preserve">Soit 21 300 logements</t>
    </r>
    <r>
      <rPr>
        <sz val="10"/>
        <color rgb="FF333333"/>
        <rFont val="MS Sans Serif"/>
        <family val="2"/>
      </rPr>
      <t xml:space="preserve"> (arrondi à la centaine la plus proche)</t>
    </r>
  </si>
  <si>
    <t xml:space="preserve">* La répartition collectif / en résidence n'est pas disponible à un niveau infra-national</t>
  </si>
  <si>
    <t xml:space="preserve">Nombre de logements mis en chantier en France entre 2011 et 2020</t>
  </si>
  <si>
    <r>
      <rPr>
        <b val="true"/>
        <sz val="10"/>
        <color rgb="FF333333"/>
        <rFont val="MS Sans Serif"/>
        <family val="2"/>
      </rPr>
      <t xml:space="preserve">Soit 379 600 </t>
    </r>
    <r>
      <rPr>
        <sz val="10"/>
        <color rgb="FF333333"/>
        <rFont val="MS Sans Serif"/>
        <family val="2"/>
      </rPr>
      <t xml:space="preserve"> logements (arrondi à la centaine la plus proche)</t>
    </r>
  </si>
  <si>
    <t xml:space="preserve">Superficie moyenne des terrains à bâtir en secteur diffus</t>
  </si>
  <si>
    <t xml:space="preserve">Source : MTE - Sdes, EPTB</t>
  </si>
  <si>
    <t xml:space="preserve">Superficie moyenne en Bretagne </t>
  </si>
  <si>
    <t xml:space="preserve">Superficie moyenne en France métropolitaine</t>
  </si>
  <si>
    <t xml:space="preserve">Nombre de terrains en Bretagne</t>
  </si>
  <si>
    <t xml:space="preserve">Nombre de terrain en France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</si>
</sst>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0.0\ %"/>
    <numFmt numFmtId="166" formatCode="#,##0"/>
    <numFmt numFmtId="167" formatCode="@"/>
    <numFmt numFmtId="168" formatCode="0.00\ %"/>
    <numFmt numFmtId="169" formatCode="0"/>
    <numFmt numFmtId="170" formatCode="0.000\ %"/>
    <numFmt numFmtId="171" formatCode="#,##0.00"/>
    <numFmt numFmtId="172" formatCode="0.00"/>
    <numFmt numFmtId="173" formatCode="0.0"/>
    <numFmt numFmtId="174" formatCode="#,##0.0"/>
  </numFmts>
  <fonts count="41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name val="Arial"/>
      <family val="2"/>
    </font>
    <font>
      <sz val="12"/>
      <name val="Arial"/>
      <family val="2"/>
    </font>
    <font>
      <b val="true"/>
      <sz val="10"/>
      <name val="Arial"/>
      <family val="2"/>
    </font>
    <font>
      <vertAlign val="superscript"/>
      <sz val="10"/>
      <name val="Arial"/>
      <family val="2"/>
    </font>
    <font>
      <b val="true"/>
      <sz val="12"/>
      <name val="Arial"/>
      <family val="2"/>
    </font>
    <font>
      <b val="true"/>
      <vertAlign val="superscript"/>
      <sz val="12"/>
      <name val="Arial"/>
      <family val="2"/>
    </font>
    <font>
      <sz val="13"/>
      <name val="Arial"/>
      <family val="2"/>
    </font>
    <font>
      <sz val="9"/>
      <name val="Arial"/>
      <family val="2"/>
    </font>
    <font>
      <i val="true"/>
      <sz val="10"/>
      <name val="Times New Roman"/>
      <family val="1"/>
    </font>
    <font>
      <b val="true"/>
      <sz val="12"/>
      <color rgb="FFFFFFFF"/>
      <name val="Times New Roman"/>
      <family val="1"/>
    </font>
    <font>
      <sz val="12"/>
      <name val="Times New Roman"/>
      <family val="1"/>
    </font>
    <font>
      <sz val="8"/>
      <name val="Times New Roman"/>
      <family val="1"/>
    </font>
    <font>
      <b val="true"/>
      <sz val="14"/>
      <name val="Arial"/>
      <family val="2"/>
    </font>
    <font>
      <b val="true"/>
      <vertAlign val="superscript"/>
      <sz val="14"/>
      <name val="Arial"/>
      <family val="2"/>
    </font>
    <font>
      <b val="true"/>
      <sz val="11"/>
      <color rgb="FFD62E4E"/>
      <name val="Arial"/>
      <family val="2"/>
    </font>
    <font>
      <b val="true"/>
      <vertAlign val="superscript"/>
      <sz val="11"/>
      <color rgb="FFD62E4E"/>
      <name val="Arial"/>
      <family val="2"/>
    </font>
    <font>
      <b val="true"/>
      <sz val="10"/>
      <color rgb="FFFFFFFF"/>
      <name val="Arial"/>
      <family val="2"/>
    </font>
    <font>
      <b val="true"/>
      <sz val="10"/>
      <color rgb="FFD62E4E"/>
      <name val="Arial"/>
      <family val="2"/>
    </font>
    <font>
      <vertAlign val="superscript"/>
      <sz val="14"/>
      <name val="Arial"/>
      <family val="2"/>
    </font>
    <font>
      <sz val="11"/>
      <color rgb="FF000000"/>
      <name val="Calibri"/>
      <family val="2"/>
    </font>
    <font>
      <b val="true"/>
      <i val="true"/>
      <sz val="10"/>
      <color rgb="FF8D1D75"/>
      <name val="Arial"/>
      <family val="2"/>
    </font>
    <font>
      <b val="true"/>
      <i val="true"/>
      <sz val="10"/>
      <name val="Arial"/>
      <family val="2"/>
    </font>
    <font>
      <b val="true"/>
      <sz val="10"/>
      <name val="MS Sans Serif"/>
      <family val="2"/>
    </font>
    <font>
      <sz val="10"/>
      <name val="MS Sans Serif"/>
      <family val="2"/>
    </font>
    <font>
      <sz val="10"/>
      <color rgb="FF111111"/>
      <name val="Arial"/>
      <family val="2"/>
    </font>
    <font>
      <b val="true"/>
      <sz val="10"/>
      <color rgb="FF111111"/>
      <name val="MS Sans Serif"/>
      <family val="2"/>
    </font>
    <font>
      <sz val="10"/>
      <color rgb="FF333333"/>
      <name val="Arial"/>
      <family val="2"/>
    </font>
    <font>
      <b val="true"/>
      <sz val="10"/>
      <color rgb="FF333333"/>
      <name val="MS Sans Serif"/>
      <family val="2"/>
    </font>
    <font>
      <b val="true"/>
      <sz val="10"/>
      <color rgb="FF333333"/>
      <name val="Arial"/>
      <family val="2"/>
    </font>
    <font>
      <sz val="10"/>
      <color rgb="FFC9211E"/>
      <name val="Arial"/>
      <family val="2"/>
    </font>
    <font>
      <b val="true"/>
      <sz val="10"/>
      <color rgb="FFC9211E"/>
      <name val="MS Sans Serif"/>
      <family val="2"/>
    </font>
    <font>
      <sz val="10"/>
      <color rgb="FF333333"/>
      <name val="MS Sans Serif"/>
      <family val="2"/>
    </font>
    <font>
      <i val="true"/>
      <sz val="10"/>
      <name val="MS Sans Serif"/>
      <family val="2"/>
    </font>
    <font>
      <sz val="10"/>
      <name val="Marianne"/>
      <family val="3"/>
    </font>
    <font>
      <sz val="10"/>
      <color rgb="FFFF0000"/>
      <name val="Arial"/>
      <family val="2"/>
    </font>
    <font>
      <b val="true"/>
      <sz val="10"/>
      <color rgb="FFFF0000"/>
      <name val="MS Sans Serif"/>
      <family val="2"/>
    </font>
    <font>
      <sz val="10.5"/>
      <name val="MarianneRegular"/>
      <family val="0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62E4E"/>
        <bgColor rgb="FFC9211E"/>
      </patternFill>
    </fill>
    <fill>
      <patternFill patternType="solid">
        <fgColor rgb="FFEC9BA4"/>
        <bgColor rgb="FFFF8080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/>
      <right/>
      <top/>
      <bottom style="hair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/>
      <right/>
      <top style="thin">
        <color rgb="FFD62E4E"/>
      </top>
      <bottom/>
      <diagonal/>
    </border>
    <border diagonalUp="false" diagonalDown="false">
      <left/>
      <right/>
      <top style="thin">
        <color rgb="FFD62E4E"/>
      </top>
      <bottom style="thin">
        <color rgb="FFD62E4E"/>
      </bottom>
      <diagonal/>
    </border>
    <border diagonalUp="false" diagonalDown="false">
      <left/>
      <right/>
      <top/>
      <bottom style="thin">
        <color rgb="FFD62E4E"/>
      </bottom>
      <diagonal/>
    </border>
    <border diagonalUp="false" diagonalDown="false">
      <left style="thin">
        <color rgb="FF800080"/>
      </left>
      <right style="thin">
        <color rgb="FF800080"/>
      </right>
      <top style="thin">
        <color rgb="FF800080"/>
      </top>
      <bottom style="thin">
        <color rgb="FF800080"/>
      </bottom>
      <diagonal/>
    </border>
    <border diagonalUp="false" diagonalDown="false">
      <left style="thin">
        <color rgb="FF800080"/>
      </left>
      <right style="thin">
        <color rgb="FF800080"/>
      </right>
      <top style="thin">
        <color rgb="FF800080"/>
      </top>
      <bottom/>
      <diagonal/>
    </border>
    <border diagonalUp="false" diagonalDown="false">
      <left style="thin">
        <color rgb="FF800080"/>
      </left>
      <right style="thin">
        <color rgb="FF800080"/>
      </right>
      <top/>
      <bottom/>
      <diagonal/>
    </border>
    <border diagonalUp="false" diagonalDown="false">
      <left style="thin">
        <color rgb="FF800080"/>
      </left>
      <right style="thin">
        <color rgb="FF800080"/>
      </right>
      <top/>
      <bottom style="thin">
        <color rgb="FF800080"/>
      </bottom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7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2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8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6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8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2" borderId="6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0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0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center" textRotation="0" wrapText="true" indent="0" shrinkToFit="false"/>
      <protection locked="true" hidden="false"/>
    </xf>
    <xf numFmtId="166" fontId="0" fillId="0" borderId="0" xfId="0" applyFont="false" applyBorder="false" applyAlignment="true" applyProtection="false">
      <alignment horizontal="right" vertical="center" textRotation="0" wrapText="true" indent="0" shrinkToFit="false"/>
      <protection locked="true" hidden="false"/>
    </xf>
    <xf numFmtId="169" fontId="0" fillId="0" borderId="0" xfId="0" applyFont="false" applyBorder="false" applyAlignment="true" applyProtection="false">
      <alignment horizontal="right" vertical="center" textRotation="0" wrapText="true" indent="0" shrinkToFit="false"/>
      <protection locked="true" hidden="false"/>
    </xf>
    <xf numFmtId="165" fontId="0" fillId="0" borderId="0" xfId="0" applyFont="fals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8" fontId="0" fillId="0" borderId="0" xfId="0" applyFont="false" applyBorder="false" applyAlignment="true" applyProtection="false">
      <alignment horizontal="right" vertical="center" textRotation="0" wrapText="true" indent="0" shrinkToFit="false"/>
      <protection locked="true" hidden="false"/>
    </xf>
    <xf numFmtId="168" fontId="0" fillId="0" borderId="0" xfId="0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70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2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0" fillId="2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0" fillId="3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70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4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21" fillId="4" borderId="1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4" borderId="13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1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4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15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5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3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8" fontId="23" fillId="0" borderId="1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23" fillId="0" borderId="1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1" fontId="0" fillId="0" borderId="17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23" fillId="0" borderId="1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1" fontId="0" fillId="0" borderId="18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5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2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2" borderId="6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3" fillId="2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8" fontId="23" fillId="2" borderId="1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1" fontId="0" fillId="2" borderId="18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23" fillId="0" borderId="1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1" fontId="0" fillId="0" borderId="19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72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71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71" fontId="0" fillId="2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2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20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7" fillId="0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7" fillId="0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8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8" fillId="0" borderId="2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2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29" fillId="0" borderId="2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3" fontId="30" fillId="0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30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73" fontId="28" fillId="0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28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30" fillId="0" borderId="2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3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31" fillId="0" borderId="2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6" fillId="0" borderId="2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31" fillId="0" borderId="2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31" fillId="0" borderId="3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3" fontId="32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32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8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3" fillId="0" borderId="2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4" fillId="0" borderId="2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6" fillId="0" borderId="3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31" fillId="0" borderId="3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31" fillId="0" borderId="3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31" fillId="0" borderId="3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1" fillId="0" borderId="3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37" fillId="0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5FA6E9"/>
      <rgbColor rgb="FF8D1D75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EC9BA4"/>
      <rgbColor rgb="FFCC99FF"/>
      <rgbColor rgb="FFFFCC99"/>
      <rgbColor rgb="FF3366FF"/>
      <rgbColor rgb="FF33CCCC"/>
      <rgbColor rgb="FF99CC00"/>
      <rgbColor rgb="FFFFCC00"/>
      <rgbColor rgb="FFFF9900"/>
      <rgbColor rgb="FFFF420E"/>
      <rgbColor rgb="FF5983B0"/>
      <rgbColor rgb="FF969696"/>
      <rgbColor rgb="FF004586"/>
      <rgbColor rgb="FF339966"/>
      <rgbColor rgb="FF111111"/>
      <rgbColor rgb="FF333300"/>
      <rgbColor rgb="FFC9211E"/>
      <rgbColor rgb="FFD62E4E"/>
      <rgbColor rgb="FF55308D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latin typeface="Arial"/>
              </a:defRPr>
            </a:pPr>
            <a:r>
              <a:rPr b="0" sz="1300" spc="-1" strike="noStrike">
                <a:latin typeface="Arial"/>
              </a:rPr>
              <a:t>Evolution de la consommation des espaces naf
Indice base 100 en 2011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472898595394302"/>
          <c:y val="0.174851789504501"/>
          <c:w val="0.923693364448945"/>
          <c:h val="0.652492132035424"/>
        </c:manualLayout>
      </c:layout>
      <c:lineChart>
        <c:grouping val="standard"/>
        <c:varyColors val="0"/>
        <c:ser>
          <c:idx val="0"/>
          <c:order val="0"/>
          <c:tx>
            <c:strRef>
              <c:f>Graph_1!$D$20</c:f>
              <c:strCache>
                <c:ptCount val="1"/>
                <c:pt idx="0">
                  <c:v>France métropolitaine </c:v>
                </c:pt>
              </c:strCache>
            </c:strRef>
          </c:tx>
          <c:spPr>
            <a:solidFill>
              <a:srgbClr val="5fa6e9"/>
            </a:solidFill>
            <a:ln w="18000">
              <a:solidFill>
                <a:srgbClr val="5fa6e9"/>
              </a:solidFill>
              <a:custDash>
                <a:ds d="197000" sp="197000"/>
              </a:custDash>
              <a:round/>
            </a:ln>
          </c:spPr>
          <c:marker>
            <c:symbol val="square"/>
            <c:size val="8"/>
            <c:spPr>
              <a:solidFill>
                <a:srgbClr val="5fa6e9"/>
              </a:solidFill>
            </c:spPr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Graph_1!$A$21:$A$30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strCache>
            </c:strRef>
          </c:cat>
          <c:val>
            <c:numRef>
              <c:f>Graph_1!$D$21:$D$30</c:f>
              <c:numCache>
                <c:formatCode>General</c:formatCode>
                <c:ptCount val="10"/>
                <c:pt idx="0">
                  <c:v>100</c:v>
                </c:pt>
                <c:pt idx="1">
                  <c:v>83.4367127236138</c:v>
                </c:pt>
                <c:pt idx="2">
                  <c:v>85.9725438082074</c:v>
                </c:pt>
                <c:pt idx="3">
                  <c:v>76.0663122820665</c:v>
                </c:pt>
                <c:pt idx="4">
                  <c:v>70.2996205899089</c:v>
                </c:pt>
                <c:pt idx="5">
                  <c:v>74.7908607246134</c:v>
                </c:pt>
                <c:pt idx="6">
                  <c:v>73.0507267804575</c:v>
                </c:pt>
                <c:pt idx="7">
                  <c:v>76.3612384999738</c:v>
                </c:pt>
                <c:pt idx="8">
                  <c:v>70.2113351660599</c:v>
                </c:pt>
                <c:pt idx="9">
                  <c:v>64.3530995780483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Graph_1!$E$20</c:f>
              <c:strCache>
                <c:ptCount val="1"/>
                <c:pt idx="0">
                  <c:v>Bretagne</c:v>
                </c:pt>
              </c:strCache>
            </c:strRef>
          </c:tx>
          <c:spPr>
            <a:solidFill>
              <a:srgbClr val="ff420e"/>
            </a:solidFill>
            <a:ln w="18000">
              <a:solidFill>
                <a:srgbClr val="ff420e"/>
              </a:solidFill>
              <a:custDash>
                <a:ds d="197000" sp="197000"/>
              </a:custDash>
              <a:round/>
            </a:ln>
          </c:spPr>
          <c:marker>
            <c:symbol val="diamond"/>
            <c:size val="8"/>
            <c:spPr>
              <a:solidFill>
                <a:srgbClr val="ff420e"/>
              </a:solidFill>
            </c:spPr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Graph_1!$A$21:$A$30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strCache>
            </c:strRef>
          </c:cat>
          <c:val>
            <c:numRef>
              <c:f>Graph_1!$E$21:$E$30</c:f>
              <c:numCache>
                <c:formatCode>General</c:formatCode>
                <c:ptCount val="10"/>
                <c:pt idx="0">
                  <c:v>100</c:v>
                </c:pt>
                <c:pt idx="1">
                  <c:v>86.0411456102627</c:v>
                </c:pt>
                <c:pt idx="2">
                  <c:v>100.297321910169</c:v>
                </c:pt>
                <c:pt idx="3">
                  <c:v>71.1210746272148</c:v>
                </c:pt>
                <c:pt idx="4">
                  <c:v>56.0115595952095</c:v>
                </c:pt>
                <c:pt idx="5">
                  <c:v>75.2258235919235</c:v>
                </c:pt>
                <c:pt idx="6">
                  <c:v>56.35297183043</c:v>
                </c:pt>
                <c:pt idx="7">
                  <c:v>74.5019784916687</c:v>
                </c:pt>
                <c:pt idx="8">
                  <c:v>50.1406395490764</c:v>
                </c:pt>
                <c:pt idx="9">
                  <c:v>76.2014567896542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Graph_1!$F$20</c:f>
              <c:strCache>
                <c:ptCount val="1"/>
                <c:pt idx="0">
                  <c:v>France métropolitaine </c:v>
                </c:pt>
              </c:strCache>
            </c:strRef>
          </c:tx>
          <c:spPr>
            <a:solidFill>
              <a:srgbClr val="5fa6e9"/>
            </a:solidFill>
            <a:ln w="28800">
              <a:solidFill>
                <a:srgbClr val="5fa6e9"/>
              </a:solidFill>
              <a:round/>
            </a:ln>
          </c:spPr>
          <c:marker>
            <c:symbol val="triangle"/>
            <c:size val="8"/>
            <c:spPr>
              <a:solidFill>
                <a:srgbClr val="5fa6e9"/>
              </a:solidFill>
            </c:spPr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Graph_1!$A$21:$A$30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strCache>
            </c:strRef>
          </c:cat>
          <c:val>
            <c:numRef>
              <c:f>Graph_1!$F$21:$F$30</c:f>
              <c:numCache>
                <c:formatCode>General</c:formatCode>
                <c:ptCount val="10"/>
                <c:pt idx="0">
                  <c:v>100</c:v>
                </c:pt>
                <c:pt idx="1">
                  <c:v>93.5338807301272</c:v>
                </c:pt>
                <c:pt idx="2">
                  <c:v>87.2030455704734</c:v>
                </c:pt>
                <c:pt idx="3">
                  <c:v>77.3012743457827</c:v>
                </c:pt>
                <c:pt idx="4">
                  <c:v>66.3140758746984</c:v>
                </c:pt>
                <c:pt idx="5">
                  <c:v>70.6713794117907</c:v>
                </c:pt>
                <c:pt idx="6">
                  <c:v>72.5455945706084</c:v>
                </c:pt>
                <c:pt idx="7">
                  <c:v>70.3789629426976</c:v>
                </c:pt>
                <c:pt idx="8">
                  <c:v>61.6689892829329</c:v>
                </c:pt>
                <c:pt idx="9">
                  <c:v>70.0423829335753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Graph_1!$G$20</c:f>
              <c:strCache>
                <c:ptCount val="1"/>
                <c:pt idx="0">
                  <c:v>Bretagne</c:v>
                </c:pt>
              </c:strCache>
            </c:strRef>
          </c:tx>
          <c:spPr>
            <a:solidFill>
              <a:srgbClr val="ff420e"/>
            </a:solidFill>
            <a:ln w="28800">
              <a:solidFill>
                <a:srgbClr val="ff420e"/>
              </a:solidFill>
              <a:round/>
            </a:ln>
          </c:spPr>
          <c:marker>
            <c:symbol val="triangle"/>
            <c:size val="8"/>
            <c:spPr>
              <a:solidFill>
                <a:srgbClr val="ff420e"/>
              </a:solidFill>
            </c:spPr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Graph_1!$A$21:$A$30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strCache>
            </c:strRef>
          </c:cat>
          <c:val>
            <c:numRef>
              <c:f>Graph_1!$G$21:$G$30</c:f>
              <c:numCache>
                <c:formatCode>General</c:formatCode>
                <c:ptCount val="10"/>
                <c:pt idx="0">
                  <c:v>100</c:v>
                </c:pt>
                <c:pt idx="1">
                  <c:v>102.466447376827</c:v>
                </c:pt>
                <c:pt idx="2">
                  <c:v>92.5551768689145</c:v>
                </c:pt>
                <c:pt idx="3">
                  <c:v>84.4713727438645</c:v>
                </c:pt>
                <c:pt idx="4">
                  <c:v>68.684468036883</c:v>
                </c:pt>
                <c:pt idx="5">
                  <c:v>79.4489699207947</c:v>
                </c:pt>
                <c:pt idx="6">
                  <c:v>77.009511546264</c:v>
                </c:pt>
                <c:pt idx="7">
                  <c:v>79.4350222461005</c:v>
                </c:pt>
                <c:pt idx="8">
                  <c:v>65.1698931888834</c:v>
                </c:pt>
                <c:pt idx="9">
                  <c:v>80.4304934688566</c:v>
                </c:pt>
              </c:numCache>
            </c:numRef>
          </c:val>
          <c:smooth val="0"/>
        </c:ser>
        <c:hiLowLines>
          <c:spPr>
            <a:ln w="0">
              <a:noFill/>
            </a:ln>
          </c:spPr>
        </c:hiLowLines>
        <c:marker val="1"/>
        <c:axId val="62126364"/>
        <c:axId val="99388766"/>
      </c:lineChart>
      <c:catAx>
        <c:axId val="62126364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L'année n correspond au flux entre le 1er janvier n et le premier janvier n+1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99388766"/>
        <c:crosses val="autoZero"/>
        <c:auto val="1"/>
        <c:lblAlgn val="ctr"/>
        <c:lblOffset val="100"/>
        <c:noMultiLvlLbl val="0"/>
      </c:catAx>
      <c:valAx>
        <c:axId val="99388766"/>
        <c:scaling>
          <c:orientation val="minMax"/>
          <c:min val="20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62126364"/>
        <c:crossesAt val="1"/>
        <c:crossBetween val="midCat"/>
        <c:majorUnit val="20"/>
      </c:valAx>
      <c:spPr>
        <a:noFill/>
        <a:ln w="0">
          <a:solidFill>
            <a:srgbClr val="b3b3b3"/>
          </a:solidFill>
        </a:ln>
      </c:spPr>
    </c:plotArea>
    <c:legend>
      <c:legendPos val="r"/>
      <c:layout>
        <c:manualLayout>
          <c:xMode val="edge"/>
          <c:yMode val="edge"/>
          <c:x val="0.444938576020431"/>
          <c:y val="0.690770694576594"/>
          <c:w val="0.450814619110524"/>
          <c:h val="0.13973063973064"/>
        </c:manualLayout>
      </c:layout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 w="0">
      <a:noFill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643774363678056"/>
          <c:y val="0.0520289997703638"/>
          <c:w val="0.907991286402201"/>
          <c:h val="0.915657907686251"/>
        </c:manualLayout>
      </c:layout>
      <c:lineChart>
        <c:grouping val="standard"/>
        <c:varyColors val="0"/>
        <c:ser>
          <c:idx val="0"/>
          <c:order val="0"/>
          <c:tx>
            <c:strRef>
              <c:f>Graph_1!$D$5</c:f>
              <c:strCache>
                <c:ptCount val="1"/>
                <c:pt idx="0">
                  <c:v>France métropolitaine </c:v>
                </c:pt>
              </c:strCache>
            </c:strRef>
          </c:tx>
          <c:spPr>
            <a:solidFill>
              <a:srgbClr val="5983b0"/>
            </a:solidFill>
            <a:ln w="28800">
              <a:solidFill>
                <a:srgbClr val="5983b0"/>
              </a:solidFill>
              <a:custDash>
                <a:ds d="100000" sp="300000"/>
                <a:ds d="100000" sp="300000"/>
              </a:custDash>
              <a:round/>
            </a:ln>
          </c:spPr>
          <c:marker>
            <c:symbol val="triangle"/>
            <c:size val="8"/>
            <c:spPr>
              <a:solidFill>
                <a:srgbClr val="5983b0"/>
              </a:solidFill>
            </c:spPr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Graph_1!$A$6:$A$15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strCache>
            </c:strRef>
          </c:cat>
          <c:val>
            <c:numRef>
              <c:f>Graph_1!$D$6:$D$15</c:f>
              <c:numCache>
                <c:formatCode>General</c:formatCode>
                <c:ptCount val="10"/>
                <c:pt idx="0">
                  <c:v>7825.7539</c:v>
                </c:pt>
                <c:pt idx="1">
                  <c:v>6529.5518</c:v>
                </c:pt>
                <c:pt idx="2">
                  <c:v>6727.9997</c:v>
                </c:pt>
                <c:pt idx="3">
                  <c:v>5952.7624</c:v>
                </c:pt>
                <c:pt idx="4">
                  <c:v>5501.4753</c:v>
                </c:pt>
                <c:pt idx="5">
                  <c:v>5852.9487</c:v>
                </c:pt>
                <c:pt idx="6">
                  <c:v>5716.7701</c:v>
                </c:pt>
                <c:pt idx="7">
                  <c:v>5975.8426</c:v>
                </c:pt>
                <c:pt idx="8">
                  <c:v>5494.5663</c:v>
                </c:pt>
                <c:pt idx="9">
                  <c:v>5036.1152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Graph_1!$E$5</c:f>
              <c:strCache>
                <c:ptCount val="1"/>
                <c:pt idx="0">
                  <c:v>Bretagne</c:v>
                </c:pt>
              </c:strCache>
            </c:strRef>
          </c:tx>
          <c:spPr>
            <a:solidFill>
              <a:srgbClr val="ff0000"/>
            </a:solidFill>
            <a:ln w="28800">
              <a:solidFill>
                <a:srgbClr val="ff0000"/>
              </a:solidFill>
              <a:custDash>
                <a:ds d="100000" sp="300000"/>
                <a:ds d="100000" sp="300000"/>
              </a:custDash>
              <a:round/>
            </a:ln>
          </c:spPr>
          <c:marker>
            <c:symbol val="triangle"/>
            <c:size val="8"/>
            <c:spPr>
              <a:solidFill>
                <a:srgbClr val="ff0000"/>
              </a:solidFill>
            </c:spPr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Graph_1!$A$6:$A$15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strCache>
            </c:strRef>
          </c:cat>
          <c:val>
            <c:numRef>
              <c:f>Graph_1!$E$6:$E$15</c:f>
              <c:numCache>
                <c:formatCode>General</c:formatCode>
                <c:ptCount val="10"/>
                <c:pt idx="0">
                  <c:v>547.2856</c:v>
                </c:pt>
                <c:pt idx="1">
                  <c:v>470.8908</c:v>
                </c:pt>
                <c:pt idx="2">
                  <c:v>548.9128</c:v>
                </c:pt>
                <c:pt idx="3">
                  <c:v>389.2354</c:v>
                </c:pt>
                <c:pt idx="4">
                  <c:v>306.5432</c:v>
                </c:pt>
                <c:pt idx="5">
                  <c:v>411.7001</c:v>
                </c:pt>
                <c:pt idx="6">
                  <c:v>308.4117</c:v>
                </c:pt>
                <c:pt idx="7">
                  <c:v>407.7386</c:v>
                </c:pt>
                <c:pt idx="8">
                  <c:v>274.4125</c:v>
                </c:pt>
                <c:pt idx="9">
                  <c:v>417.0396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Graph_1!$F$5</c:f>
              <c:strCache>
                <c:ptCount val="1"/>
                <c:pt idx="0">
                  <c:v>France métropolitaine </c:v>
                </c:pt>
              </c:strCache>
            </c:strRef>
          </c:tx>
          <c:spPr>
            <a:solidFill>
              <a:srgbClr val="5983b0"/>
            </a:solidFill>
            <a:ln w="28800">
              <a:solidFill>
                <a:srgbClr val="5983b0"/>
              </a:solidFill>
              <a:round/>
            </a:ln>
          </c:spPr>
          <c:marker>
            <c:symbol val="triangle"/>
            <c:size val="8"/>
            <c:spPr>
              <a:solidFill>
                <a:srgbClr val="5983b0"/>
              </a:solidFill>
            </c:spPr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Graph_1!$A$6:$A$15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strCache>
            </c:strRef>
          </c:cat>
          <c:val>
            <c:numRef>
              <c:f>Graph_1!$F$6:$F$15</c:f>
              <c:numCache>
                <c:formatCode>General</c:formatCode>
                <c:ptCount val="10"/>
                <c:pt idx="0">
                  <c:v>20533.4536</c:v>
                </c:pt>
                <c:pt idx="1">
                  <c:v>19205.736</c:v>
                </c:pt>
                <c:pt idx="2">
                  <c:v>17905.7969</c:v>
                </c:pt>
                <c:pt idx="3">
                  <c:v>15872.6213</c:v>
                </c:pt>
                <c:pt idx="4">
                  <c:v>13616.57</c:v>
                </c:pt>
                <c:pt idx="5">
                  <c:v>14511.2749</c:v>
                </c:pt>
                <c:pt idx="6">
                  <c:v>14896.116</c:v>
                </c:pt>
                <c:pt idx="7">
                  <c:v>14451.2317</c:v>
                </c:pt>
                <c:pt idx="8">
                  <c:v>12662.7733</c:v>
                </c:pt>
                <c:pt idx="9">
                  <c:v>14382.1202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Graph_1!$G$5</c:f>
              <c:strCache>
                <c:ptCount val="1"/>
                <c:pt idx="0">
                  <c:v>Bretagne</c:v>
                </c:pt>
              </c:strCache>
            </c:strRef>
          </c:tx>
          <c:spPr>
            <a:solidFill>
              <a:srgbClr val="ff0000"/>
            </a:solidFill>
            <a:ln w="28800">
              <a:solidFill>
                <a:srgbClr val="ff0000"/>
              </a:solidFill>
              <a:round/>
            </a:ln>
          </c:spPr>
          <c:marker>
            <c:symbol val="triangle"/>
            <c:size val="8"/>
            <c:spPr>
              <a:solidFill>
                <a:srgbClr val="ff0000"/>
              </a:solidFill>
            </c:spPr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Graph_1!$A$6:$A$15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strCache>
            </c:strRef>
          </c:cat>
          <c:val>
            <c:numRef>
              <c:f>Graph_1!$G$6:$G$15</c:f>
              <c:numCache>
                <c:formatCode>General</c:formatCode>
                <c:ptCount val="10"/>
                <c:pt idx="0">
                  <c:v>1588.7953</c:v>
                </c:pt>
                <c:pt idx="1">
                  <c:v>1627.9821</c:v>
                </c:pt>
                <c:pt idx="2">
                  <c:v>1470.5123</c:v>
                </c:pt>
                <c:pt idx="3">
                  <c:v>1342.0772</c:v>
                </c:pt>
                <c:pt idx="4">
                  <c:v>1091.2556</c:v>
                </c:pt>
                <c:pt idx="5">
                  <c:v>1262.2815</c:v>
                </c:pt>
                <c:pt idx="6">
                  <c:v>1223.5235</c:v>
                </c:pt>
                <c:pt idx="7">
                  <c:v>1262.0599</c:v>
                </c:pt>
                <c:pt idx="8">
                  <c:v>1035.4162</c:v>
                </c:pt>
                <c:pt idx="9">
                  <c:v>1277.8759</c:v>
                </c:pt>
              </c:numCache>
            </c:numRef>
          </c:val>
          <c:smooth val="0"/>
        </c:ser>
        <c:hiLowLines>
          <c:spPr>
            <a:ln w="0">
              <a:noFill/>
            </a:ln>
          </c:spPr>
        </c:hiLowLines>
        <c:marker val="1"/>
        <c:axId val="35212624"/>
        <c:axId val="84044393"/>
      </c:lineChart>
      <c:catAx>
        <c:axId val="35212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84044393"/>
        <c:crosses val="autoZero"/>
        <c:auto val="1"/>
        <c:lblAlgn val="ctr"/>
        <c:lblOffset val="100"/>
        <c:noMultiLvlLbl val="0"/>
      </c:catAx>
      <c:valAx>
        <c:axId val="84044393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numFmt formatCode="0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35212624"/>
        <c:crosses val="autoZero"/>
        <c:crossBetween val="midCat"/>
      </c:valAx>
      <c:spPr>
        <a:noFill/>
        <a:ln w="0">
          <a:solidFill>
            <a:srgbClr val="b3b3b3"/>
          </a:solidFill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 w="0">
      <a:noFill/>
    </a:ln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16656729765986"/>
          <c:y val="0.033751270755676"/>
          <c:w val="0.787896854970935"/>
          <c:h val="0.642358522534734"/>
        </c:manualLayout>
      </c:layout>
      <c:lineChart>
        <c:grouping val="standard"/>
        <c:varyColors val="0"/>
        <c:ser>
          <c:idx val="0"/>
          <c:order val="0"/>
          <c:tx>
            <c:strRef>
              <c:f>Graph_1!$D$4</c:f>
              <c:strCache>
                <c:ptCount val="1"/>
                <c:pt idx="0">
                  <c:v>Consommation dédiée à l’activité</c:v>
                </c:pt>
              </c:strCache>
            </c:strRef>
          </c:tx>
          <c:spPr>
            <a:solidFill>
              <a:srgbClr val="004586"/>
            </a:solidFill>
            <a:ln w="28800">
              <a:solidFill>
                <a:srgbClr val="004586"/>
              </a:solidFill>
              <a:round/>
            </a:ln>
          </c:spPr>
          <c:marker>
            <c:symbol val="square"/>
            <c:size val="8"/>
            <c:spPr>
              <a:solidFill>
                <a:srgbClr val="004586"/>
              </a:solidFill>
            </c:spPr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Graph_1!$A$6:$A$15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strCache>
            </c:strRef>
          </c:cat>
          <c:val>
            <c:numRef>
              <c:f>Graph_1!$D$6:$D$15</c:f>
              <c:numCache>
                <c:formatCode>General</c:formatCode>
                <c:ptCount val="10"/>
                <c:pt idx="0">
                  <c:v>7825.7539</c:v>
                </c:pt>
                <c:pt idx="1">
                  <c:v>6529.5518</c:v>
                </c:pt>
                <c:pt idx="2">
                  <c:v>6727.9997</c:v>
                </c:pt>
                <c:pt idx="3">
                  <c:v>5952.7624</c:v>
                </c:pt>
                <c:pt idx="4">
                  <c:v>5501.4753</c:v>
                </c:pt>
                <c:pt idx="5">
                  <c:v>5852.9487</c:v>
                </c:pt>
                <c:pt idx="6">
                  <c:v>5716.7701</c:v>
                </c:pt>
                <c:pt idx="7">
                  <c:v>5975.8426</c:v>
                </c:pt>
                <c:pt idx="8">
                  <c:v>5494.5663</c:v>
                </c:pt>
                <c:pt idx="9">
                  <c:v>5036.1152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Graph_1!$F$4</c:f>
              <c:strCache>
                <c:ptCount val="1"/>
                <c:pt idx="0">
                  <c:v>Consommation dédiée à l’habitat</c:v>
                </c:pt>
              </c:strCache>
            </c:strRef>
          </c:tx>
          <c:spPr>
            <a:solidFill>
              <a:srgbClr val="ff420e"/>
            </a:solidFill>
            <a:ln w="28800">
              <a:solidFill>
                <a:srgbClr val="ff420e"/>
              </a:solidFill>
              <a:round/>
            </a:ln>
          </c:spPr>
          <c:marker>
            <c:symbol val="diamond"/>
            <c:size val="8"/>
            <c:spPr>
              <a:solidFill>
                <a:srgbClr val="ff420e"/>
              </a:solidFill>
            </c:spPr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Graph_1!$A$6:$A$15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strCache>
            </c:strRef>
          </c:cat>
          <c:val>
            <c:numRef>
              <c:f>Graph_1!$F$6:$F$15</c:f>
              <c:numCache>
                <c:formatCode>General</c:formatCode>
                <c:ptCount val="10"/>
                <c:pt idx="0">
                  <c:v>20533.4536</c:v>
                </c:pt>
                <c:pt idx="1">
                  <c:v>19205.736</c:v>
                </c:pt>
                <c:pt idx="2">
                  <c:v>17905.7969</c:v>
                </c:pt>
                <c:pt idx="3">
                  <c:v>15872.6213</c:v>
                </c:pt>
                <c:pt idx="4">
                  <c:v>13616.57</c:v>
                </c:pt>
                <c:pt idx="5">
                  <c:v>14511.2749</c:v>
                </c:pt>
                <c:pt idx="6">
                  <c:v>14896.116</c:v>
                </c:pt>
                <c:pt idx="7">
                  <c:v>14451.2317</c:v>
                </c:pt>
                <c:pt idx="8">
                  <c:v>12662.7733</c:v>
                </c:pt>
                <c:pt idx="9">
                  <c:v>14382.1202</c:v>
                </c:pt>
              </c:numCache>
            </c:numRef>
          </c:val>
          <c:smooth val="0"/>
        </c:ser>
        <c:hiLowLines>
          <c:spPr>
            <a:ln w="0">
              <a:noFill/>
            </a:ln>
          </c:spPr>
        </c:hiLowLines>
        <c:marker val="1"/>
        <c:axId val="22917084"/>
        <c:axId val="51821385"/>
      </c:lineChart>
      <c:catAx>
        <c:axId val="229170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51821385"/>
        <c:crosses val="autoZero"/>
        <c:auto val="1"/>
        <c:lblAlgn val="ctr"/>
        <c:lblOffset val="100"/>
        <c:noMultiLvlLbl val="0"/>
      </c:catAx>
      <c:valAx>
        <c:axId val="51821385"/>
        <c:scaling>
          <c:orientation val="minMax"/>
          <c:max val="31000"/>
          <c:min val="0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22917084"/>
        <c:crossesAt val="1"/>
        <c:crossBetween val="midCat"/>
        <c:majorUnit val="2000"/>
      </c:valAx>
      <c:spPr>
        <a:noFill/>
        <a:ln w="0">
          <a:solidFill>
            <a:srgbClr val="b3b3b3"/>
          </a:solidFill>
        </a:ln>
      </c:spPr>
    </c:plotArea>
    <c:legend>
      <c:legendPos val="r"/>
      <c:layout>
        <c:manualLayout>
          <c:xMode val="edge"/>
          <c:yMode val="edge"/>
          <c:x val="0.00402444477567447"/>
          <c:y val="0.790850559132497"/>
          <c:w val="0.754714168592085"/>
          <c:h val="0.117459671953369"/>
        </c:manualLayout>
      </c:layout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 w="0">
      <a:noFill/>
    </a:ln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996488490050722"/>
          <c:y val="0.0416524177552835"/>
          <c:w val="0.841904018728053"/>
          <c:h val="0.634498324328021"/>
        </c:manualLayout>
      </c:layout>
      <c:lineChart>
        <c:grouping val="standard"/>
        <c:varyColors val="0"/>
        <c:ser>
          <c:idx val="0"/>
          <c:order val="0"/>
          <c:tx>
            <c:strRef>
              <c:f>Graph_1!$D$4</c:f>
              <c:strCache>
                <c:ptCount val="1"/>
                <c:pt idx="0">
                  <c:v>Consommation dédiée à l’activité</c:v>
                </c:pt>
              </c:strCache>
            </c:strRef>
          </c:tx>
          <c:spPr>
            <a:solidFill>
              <a:srgbClr val="004586"/>
            </a:solidFill>
            <a:ln w="28800">
              <a:solidFill>
                <a:srgbClr val="004586"/>
              </a:solidFill>
              <a:round/>
            </a:ln>
          </c:spPr>
          <c:marker>
            <c:symbol val="square"/>
            <c:size val="8"/>
            <c:spPr>
              <a:solidFill>
                <a:srgbClr val="004586"/>
              </a:solidFill>
            </c:spPr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Graph_1!$A$6:$A$15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strCache>
            </c:strRef>
          </c:cat>
          <c:val>
            <c:numRef>
              <c:f>Graph_1!$E$6:$E$15</c:f>
              <c:numCache>
                <c:formatCode>General</c:formatCode>
                <c:ptCount val="10"/>
                <c:pt idx="0">
                  <c:v>547.2856</c:v>
                </c:pt>
                <c:pt idx="1">
                  <c:v>470.8908</c:v>
                </c:pt>
                <c:pt idx="2">
                  <c:v>548.9128</c:v>
                </c:pt>
                <c:pt idx="3">
                  <c:v>389.2354</c:v>
                </c:pt>
                <c:pt idx="4">
                  <c:v>306.5432</c:v>
                </c:pt>
                <c:pt idx="5">
                  <c:v>411.7001</c:v>
                </c:pt>
                <c:pt idx="6">
                  <c:v>308.4117</c:v>
                </c:pt>
                <c:pt idx="7">
                  <c:v>407.7386</c:v>
                </c:pt>
                <c:pt idx="8">
                  <c:v>274.4125</c:v>
                </c:pt>
                <c:pt idx="9">
                  <c:v>417.0396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Graph_1!$F$4</c:f>
              <c:strCache>
                <c:ptCount val="1"/>
                <c:pt idx="0">
                  <c:v>Consommation dédiée à l’habitat</c:v>
                </c:pt>
              </c:strCache>
            </c:strRef>
          </c:tx>
          <c:spPr>
            <a:solidFill>
              <a:srgbClr val="ff420e"/>
            </a:solidFill>
            <a:ln w="28800">
              <a:solidFill>
                <a:srgbClr val="ff420e"/>
              </a:solidFill>
              <a:round/>
            </a:ln>
          </c:spPr>
          <c:marker>
            <c:symbol val="diamond"/>
            <c:size val="8"/>
            <c:spPr>
              <a:solidFill>
                <a:srgbClr val="ff420e"/>
              </a:solidFill>
            </c:spPr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Graph_1!$A$6:$A$15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strCache>
            </c:strRef>
          </c:cat>
          <c:val>
            <c:numRef>
              <c:f>Graph_1!$G$6:$G$15</c:f>
              <c:numCache>
                <c:formatCode>General</c:formatCode>
                <c:ptCount val="10"/>
                <c:pt idx="0">
                  <c:v>1588.7953</c:v>
                </c:pt>
                <c:pt idx="1">
                  <c:v>1627.9821</c:v>
                </c:pt>
                <c:pt idx="2">
                  <c:v>1470.5123</c:v>
                </c:pt>
                <c:pt idx="3">
                  <c:v>1342.0772</c:v>
                </c:pt>
                <c:pt idx="4">
                  <c:v>1091.2556</c:v>
                </c:pt>
                <c:pt idx="5">
                  <c:v>1262.2815</c:v>
                </c:pt>
                <c:pt idx="6">
                  <c:v>1223.5235</c:v>
                </c:pt>
                <c:pt idx="7">
                  <c:v>1262.0599</c:v>
                </c:pt>
                <c:pt idx="8">
                  <c:v>1035.4162</c:v>
                </c:pt>
                <c:pt idx="9">
                  <c:v>1277.8759</c:v>
                </c:pt>
              </c:numCache>
            </c:numRef>
          </c:val>
          <c:smooth val="0"/>
        </c:ser>
        <c:hiLowLines>
          <c:spPr>
            <a:ln w="0">
              <a:noFill/>
            </a:ln>
          </c:spPr>
        </c:hiLowLines>
        <c:marker val="1"/>
        <c:axId val="24497479"/>
        <c:axId val="50382913"/>
      </c:lineChart>
      <c:catAx>
        <c:axId val="2449747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50382913"/>
        <c:crosses val="autoZero"/>
        <c:auto val="1"/>
        <c:lblAlgn val="ctr"/>
        <c:lblOffset val="100"/>
        <c:noMultiLvlLbl val="0"/>
      </c:catAx>
      <c:valAx>
        <c:axId val="50382913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24497479"/>
        <c:crossesAt val="1"/>
        <c:crossBetween val="midCat"/>
      </c:valAx>
      <c:spPr>
        <a:noFill/>
        <a:ln w="0">
          <a:solidFill>
            <a:srgbClr val="b3b3b3"/>
          </a:solidFill>
        </a:ln>
      </c:spPr>
    </c:plotArea>
    <c:legend>
      <c:legendPos val="r"/>
      <c:layout>
        <c:manualLayout>
          <c:xMode val="edge"/>
          <c:yMode val="edge"/>
          <c:x val="0.0754584471322669"/>
          <c:y val="0.808357841460912"/>
          <c:w val="0.595988762291244"/>
          <c:h val="0.121614227086183"/>
        </c:manualLayout>
      </c:layout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 w="0">
      <a:noFill/>
    </a:ln>
  </c:sp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latin typeface="Arial"/>
              </a:defRPr>
            </a:pPr>
            <a:r>
              <a:rPr b="0" sz="1300" spc="-1" strike="noStrike">
                <a:latin typeface="Arial"/>
              </a:rPr>
              <a:t>Positionnement des régions selon l’évolution du nombre de ménage et l’évolution de la consommation des espaces dédiée à l’habitat entre 2012 et 2017</a:t>
            </a:r>
          </a:p>
        </c:rich>
      </c:tx>
      <c:layout>
        <c:manualLayout>
          <c:xMode val="edge"/>
          <c:yMode val="edge"/>
          <c:x val="0.107596658247523"/>
          <c:y val="0.0736698499317872"/>
        </c:manualLayout>
      </c:layout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885175830580921"/>
          <c:y val="0.19344020009095"/>
          <c:w val="0.885175830580921"/>
          <c:h val="0.722260118235562"/>
        </c:manualLayout>
      </c:layout>
      <c:scatterChart>
        <c:scatterStyle val="lineMarker"/>
        <c:varyColors val="0"/>
        <c:ser>
          <c:idx val="0"/>
          <c:order val="0"/>
          <c:spPr>
            <a:solidFill>
              <a:srgbClr val="ff420e"/>
            </a:solidFill>
            <a:ln w="28800">
              <a:noFill/>
            </a:ln>
          </c:spPr>
          <c:marker>
            <c:symbol val="diamond"/>
            <c:size val="8"/>
            <c:spPr>
              <a:solidFill>
                <a:srgbClr val="ff420e"/>
              </a:solidFill>
            </c:spPr>
          </c:marker>
          <c:dPt>
            <c:idx val="0"/>
            <c:marker>
              <c:symbol val="diamond"/>
              <c:size val="8"/>
              <c:spPr>
                <a:solidFill>
                  <a:srgbClr val="ff420e"/>
                </a:solidFill>
              </c:spPr>
            </c:marker>
          </c:dPt>
          <c:dPt>
            <c:idx val="1"/>
            <c:marker>
              <c:symbol val="diamond"/>
              <c:size val="8"/>
              <c:spPr>
                <a:solidFill>
                  <a:srgbClr val="ff420e"/>
                </a:solidFill>
              </c:spPr>
            </c:marker>
          </c:dPt>
          <c:dPt>
            <c:idx val="2"/>
            <c:marker>
              <c:symbol val="diamond"/>
              <c:size val="8"/>
              <c:spPr>
                <a:solidFill>
                  <a:srgbClr val="ff420e"/>
                </a:solidFill>
              </c:spPr>
            </c:marker>
          </c:dPt>
          <c:dPt>
            <c:idx val="3"/>
            <c:marker>
              <c:symbol val="diamond"/>
              <c:size val="8"/>
              <c:spPr>
                <a:solidFill>
                  <a:srgbClr val="ff420e"/>
                </a:solidFill>
              </c:spPr>
            </c:marker>
          </c:dPt>
          <c:dPt>
            <c:idx val="4"/>
            <c:marker>
              <c:symbol val="diamond"/>
              <c:size val="8"/>
              <c:spPr>
                <a:solidFill>
                  <a:srgbClr val="ff420e"/>
                </a:solidFill>
              </c:spPr>
            </c:marker>
          </c:dPt>
          <c:dPt>
            <c:idx val="5"/>
            <c:marker>
              <c:symbol val="diamond"/>
              <c:size val="8"/>
              <c:spPr>
                <a:solidFill>
                  <a:srgbClr val="ff420e"/>
                </a:solidFill>
              </c:spPr>
            </c:marker>
          </c:dPt>
          <c:dPt>
            <c:idx val="6"/>
            <c:marker>
              <c:symbol val="diamond"/>
              <c:size val="8"/>
              <c:spPr>
                <a:solidFill>
                  <a:srgbClr val="ff420e"/>
                </a:solidFill>
              </c:spPr>
            </c:marker>
          </c:dPt>
          <c:dPt>
            <c:idx val="7"/>
            <c:marker>
              <c:symbol val="diamond"/>
              <c:size val="8"/>
              <c:spPr>
                <a:solidFill>
                  <a:srgbClr val="ff420e"/>
                </a:solidFill>
              </c:spPr>
            </c:marker>
          </c:dPt>
          <c:dPt>
            <c:idx val="8"/>
            <c:marker>
              <c:symbol val="diamond"/>
              <c:size val="8"/>
              <c:spPr>
                <a:solidFill>
                  <a:srgbClr val="ff420e"/>
                </a:solidFill>
              </c:spPr>
            </c:marker>
          </c:dPt>
          <c:dPt>
            <c:idx val="9"/>
            <c:marker>
              <c:symbol val="diamond"/>
              <c:size val="8"/>
              <c:spPr>
                <a:solidFill>
                  <a:srgbClr val="ff420e"/>
                </a:solidFill>
              </c:spPr>
            </c:marker>
          </c:dPt>
          <c:dPt>
            <c:idx val="10"/>
            <c:marker>
              <c:symbol val="diamond"/>
              <c:size val="8"/>
              <c:spPr>
                <a:solidFill>
                  <a:srgbClr val="ff420e"/>
                </a:solidFill>
              </c:spPr>
            </c:marker>
          </c:dPt>
          <c:dPt>
            <c:idx val="11"/>
            <c:marker>
              <c:symbol val="diamond"/>
              <c:size val="8"/>
              <c:spPr>
                <a:solidFill>
                  <a:srgbClr val="ff420e"/>
                </a:solidFill>
              </c:spPr>
            </c:marker>
          </c:dPt>
          <c:dPt>
            <c:idx val="12"/>
            <c:marker>
              <c:symbol val="diamond"/>
              <c:size val="8"/>
              <c:spPr>
                <a:solidFill>
                  <a:srgbClr val="ff420e"/>
                </a:solidFill>
              </c:spPr>
            </c:marker>
          </c:dPt>
          <c:dPt>
            <c:idx val="13"/>
            <c:marker>
              <c:symbol val="diamond"/>
              <c:size val="8"/>
              <c:spPr>
                <a:solidFill>
                  <a:srgbClr val="ff420e"/>
                </a:solidFill>
              </c:spPr>
            </c:marker>
          </c:dPt>
          <c:dLbls>
            <c:dLbl>
              <c:idx val="0"/>
              <c:layout>
                <c:manualLayout>
                  <c:x val="0.0415792336986089"/>
                  <c:y val="-0.00142118128588481"/>
                </c:manualLayout>
              </c:layout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t"/>
              <c:showLegendKey val="0"/>
              <c:showVal val="0"/>
              <c:showCatName val="1"/>
              <c:showSerName val="0"/>
              <c:showPercent val="0"/>
              <c:separator> </c:separator>
            </c:dLbl>
            <c:dLbl>
              <c:idx val="1"/>
              <c:layout>
                <c:manualLayout>
                  <c:x val="0.0563068314292376"/>
                  <c:y val="0.00250127906315722"/>
                </c:manualLayout>
              </c:layout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t"/>
              <c:showLegendKey val="0"/>
              <c:showVal val="0"/>
              <c:showCatName val="1"/>
              <c:showSerName val="0"/>
              <c:showPercent val="0"/>
              <c:separator> </c:separator>
            </c:dLbl>
            <c:dLbl>
              <c:idx val="2"/>
              <c:layout>
                <c:manualLayout>
                  <c:x val="0.0785342348643817"/>
                  <c:y val="0.00267182081746342"/>
                </c:manualLayout>
              </c:layout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t"/>
              <c:showLegendKey val="0"/>
              <c:showVal val="0"/>
              <c:showCatName val="1"/>
              <c:showSerName val="0"/>
              <c:showPercent val="0"/>
              <c:separator> </c:separator>
            </c:dLbl>
            <c:dLbl>
              <c:idx val="3"/>
              <c:layout>
                <c:manualLayout>
                  <c:x val="0.0385592927998809"/>
                  <c:y val="0.00967955220738437"/>
                </c:manualLayout>
              </c:layout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t"/>
              <c:showLegendKey val="0"/>
              <c:showVal val="0"/>
              <c:showCatName val="1"/>
              <c:showSerName val="0"/>
              <c:showPercent val="0"/>
              <c:separator> </c:separator>
            </c:dLbl>
            <c:dLbl>
              <c:idx val="4"/>
              <c:layout>
                <c:manualLayout>
                  <c:x val="0.032383904446568"/>
                  <c:y val="-0.000360571163473766"/>
                </c:manualLayout>
              </c:layout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t"/>
              <c:showLegendKey val="0"/>
              <c:showVal val="0"/>
              <c:showCatName val="1"/>
              <c:showSerName val="0"/>
              <c:showPercent val="0"/>
              <c:separator> </c:separator>
            </c:dLbl>
            <c:dLbl>
              <c:idx val="5"/>
              <c:layout>
                <c:manualLayout>
                  <c:x val="0.0327970777959121"/>
                  <c:y val="0.00284236257176962"/>
                </c:manualLayout>
              </c:layout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t"/>
              <c:showLegendKey val="0"/>
              <c:showVal val="0"/>
              <c:showCatName val="1"/>
              <c:showSerName val="0"/>
              <c:showPercent val="0"/>
              <c:separator> </c:separator>
            </c:dLbl>
            <c:dLbl>
              <c:idx val="6"/>
              <c:layout>
                <c:manualLayout>
                  <c:x val="0.0501698471995038"/>
                  <c:y val="0.00408816315326821"/>
                </c:manualLayout>
              </c:layout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t"/>
              <c:showLegendKey val="0"/>
              <c:showVal val="0"/>
              <c:showCatName val="1"/>
              <c:showSerName val="0"/>
              <c:showPercent val="0"/>
              <c:separator> </c:separator>
            </c:dLbl>
            <c:dLbl>
              <c:idx val="7"/>
              <c:layout>
                <c:manualLayout>
                  <c:x val="0.0301546592057201"/>
                  <c:y val="0.00403615485191289"/>
                </c:manualLayout>
              </c:layout>
              <c:txPr>
                <a:bodyPr wrap="none"/>
                <a:lstStyle/>
                <a:p>
                  <a:pPr>
                    <a:defRPr b="1" i="1" sz="1000" spc="-1" strike="noStrike">
                      <a:solidFill>
                        <a:srgbClr val="8d1d75"/>
                      </a:solidFill>
                      <a:latin typeface="Arial"/>
                    </a:defRPr>
                  </a:pPr>
                </a:p>
              </c:txPr>
              <c:dLblPos val="t"/>
              <c:showLegendKey val="0"/>
              <c:showVal val="0"/>
              <c:showCatName val="1"/>
              <c:showSerName val="0"/>
              <c:showPercent val="0"/>
              <c:separator> </c:separator>
            </c:dLbl>
            <c:dLbl>
              <c:idx val="8"/>
              <c:layout>
                <c:manualLayout>
                  <c:x val="0.0662330512369947"/>
                  <c:y val="0.0143599716003298"/>
                </c:manualLayout>
              </c:layout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t"/>
              <c:showLegendKey val="0"/>
              <c:showVal val="0"/>
              <c:showCatName val="1"/>
              <c:showSerName val="0"/>
              <c:showPercent val="0"/>
              <c:separator> </c:separator>
            </c:dLbl>
            <c:dLbl>
              <c:idx val="9"/>
              <c:layout>
                <c:manualLayout>
                  <c:x val="0.029588585583207"/>
                  <c:y val="0.0108402725030387"/>
                </c:manualLayout>
              </c:layout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t"/>
              <c:showLegendKey val="0"/>
              <c:showVal val="0"/>
              <c:showCatName val="1"/>
              <c:showSerName val="0"/>
              <c:showPercent val="0"/>
              <c:separator> </c:separator>
            </c:dLbl>
            <c:dLbl>
              <c:idx val="10"/>
              <c:layout>
                <c:manualLayout>
                  <c:x val="0.0691543435434036"/>
                  <c:y val="0.00632657229033196"/>
                </c:manualLayout>
              </c:layout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t"/>
              <c:showLegendKey val="0"/>
              <c:showVal val="0"/>
              <c:showCatName val="1"/>
              <c:showSerName val="0"/>
              <c:showPercent val="0"/>
              <c:separator> </c:separator>
            </c:dLbl>
            <c:dLbl>
              <c:idx val="11"/>
              <c:layout>
                <c:manualLayout>
                  <c:x val="0.0769352285279177"/>
                  <c:y val="0.00104028167931219"/>
                </c:manualLayout>
              </c:layout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t"/>
              <c:showLegendKey val="0"/>
              <c:showVal val="0"/>
              <c:showCatName val="1"/>
              <c:showSerName val="0"/>
              <c:showPercent val="0"/>
              <c:separator> </c:separator>
            </c:dLbl>
            <c:dLbl>
              <c:idx val="12"/>
              <c:layout>
                <c:manualLayout>
                  <c:x val="0.0235112947616296"/>
                  <c:y val="0.0046756169311919"/>
                </c:manualLayout>
              </c:layout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t"/>
              <c:showLegendKey val="0"/>
              <c:showVal val="0"/>
              <c:showCatName val="1"/>
              <c:showSerName val="0"/>
              <c:showPercent val="0"/>
              <c:separator> </c:separator>
            </c:dLbl>
            <c:dLbl>
              <c:idx val="13"/>
              <c:layout>
                <c:manualLayout>
                  <c:x val="-0.0599086380823836"/>
                  <c:y val="-0.00578176023374655"/>
                </c:manualLayout>
              </c:layout>
              <c:txPr>
                <a:bodyPr wrap="none"/>
                <a:lstStyle/>
                <a:p>
                  <a:pPr>
                    <a:defRPr b="1" i="1" sz="1000" spc="-1" strike="noStrike">
                      <a:latin typeface="Arial"/>
                    </a:defRPr>
                  </a:pPr>
                </a:p>
              </c:txPr>
              <c:dLblPos val="t"/>
              <c:showLegendKey val="0"/>
              <c:showVal val="0"/>
              <c:showCatName val="1"/>
              <c:showSerName val="0"/>
              <c:showPercent val="0"/>
              <c:separator> </c:separator>
            </c:dLbl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t"/>
            <c:showLegendKey val="0"/>
            <c:showVal val="0"/>
            <c:showCatName val="1"/>
            <c:showSerName val="0"/>
            <c:showPercent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Graph_2!$B$4:$B$17</c:f>
              <c:numCache>
                <c:formatCode>General</c:formatCode>
                <c:ptCount val="14"/>
                <c:pt idx="0">
                  <c:v>3.45179088974453</c:v>
                </c:pt>
                <c:pt idx="1">
                  <c:v>2.53650499798486</c:v>
                </c:pt>
                <c:pt idx="2">
                  <c:v>2.2871159688897</c:v>
                </c:pt>
                <c:pt idx="3">
                  <c:v>3.05587501265882</c:v>
                </c:pt>
                <c:pt idx="4">
                  <c:v>3.12100567773828</c:v>
                </c:pt>
                <c:pt idx="5">
                  <c:v>2.87298139515909</c:v>
                </c:pt>
                <c:pt idx="6">
                  <c:v>5.69204987101335</c:v>
                </c:pt>
                <c:pt idx="7">
                  <c:v>4.87334295839349</c:v>
                </c:pt>
                <c:pt idx="8">
                  <c:v>4.9982747572337</c:v>
                </c:pt>
                <c:pt idx="9">
                  <c:v>6.56762428374453</c:v>
                </c:pt>
                <c:pt idx="10">
                  <c:v>5.51887428801331</c:v>
                </c:pt>
                <c:pt idx="11">
                  <c:v>4.09066230377939</c:v>
                </c:pt>
                <c:pt idx="12">
                  <c:v>9.03027231122962</c:v>
                </c:pt>
                <c:pt idx="13">
                  <c:v>4.22599642857907</c:v>
                </c:pt>
              </c:numCache>
            </c:numRef>
          </c:xVal>
          <c:yVal>
            <c:numRef>
              <c:f>Graph_2!$C$4:$C$17</c:f>
              <c:numCache>
                <c:formatCode>General</c:formatCode>
                <c:ptCount val="14"/>
                <c:pt idx="0">
                  <c:v>5.75709146686414</c:v>
                </c:pt>
                <c:pt idx="1">
                  <c:v>0.601236550594964</c:v>
                </c:pt>
                <c:pt idx="2">
                  <c:v>-7.5191723576006</c:v>
                </c:pt>
                <c:pt idx="3">
                  <c:v>-9.72455702241105</c:v>
                </c:pt>
                <c:pt idx="4">
                  <c:v>-8.69846434200255</c:v>
                </c:pt>
                <c:pt idx="5">
                  <c:v>-3.87161915635745</c:v>
                </c:pt>
                <c:pt idx="6">
                  <c:v>-9.28914112824737</c:v>
                </c:pt>
                <c:pt idx="7">
                  <c:v>-5.3558498022795</c:v>
                </c:pt>
                <c:pt idx="8">
                  <c:v>-10.1089244137797</c:v>
                </c:pt>
                <c:pt idx="9">
                  <c:v>-5.90152978691114</c:v>
                </c:pt>
                <c:pt idx="10">
                  <c:v>-5.33363892600586</c:v>
                </c:pt>
                <c:pt idx="11">
                  <c:v>1.39463254703249</c:v>
                </c:pt>
                <c:pt idx="12">
                  <c:v>-6.84778064396812</c:v>
                </c:pt>
                <c:pt idx="13">
                  <c:v>-6.44152733733168</c:v>
                </c:pt>
              </c:numCache>
            </c:numRef>
          </c:yVal>
          <c:smooth val="0"/>
        </c:ser>
        <c:axId val="97221137"/>
        <c:axId val="894297"/>
      </c:scatterChart>
      <c:valAx>
        <c:axId val="97221137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Evolution du nombre de ménages (%)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6000">
            <a:solidFill>
              <a:srgbClr val="55308d"/>
            </a:solidFill>
            <a:round/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894297"/>
        <c:crosses val="autoZero"/>
        <c:crossBetween val="between"/>
      </c:valAx>
      <c:valAx>
        <c:axId val="894297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minorGridlines>
          <c:spPr>
            <a:ln w="0">
              <a:solidFill>
                <a:srgbClr val="dddddd"/>
              </a:solidFill>
            </a:ln>
          </c:spPr>
        </c:minorGridlines>
        <c:title>
          <c:tx>
            <c:rich>
              <a:bodyPr rot="-540000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Evolution moyenne de la consommation d'espaces annuelle dédiée à l’habitat (%)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6000">
            <a:solidFill>
              <a:srgbClr val="55308d"/>
            </a:solidFill>
            <a:round/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97221137"/>
        <c:crosses val="autoZero"/>
        <c:crossBetween val="between"/>
      </c:valAx>
      <c:spPr>
        <a:noFill/>
        <a:ln w="0">
          <a:solidFill>
            <a:srgbClr val="b3b3b3"/>
          </a:solidFill>
        </a:ln>
      </c:spPr>
    </c:plotArea>
    <c:plotVisOnly val="1"/>
    <c:dispBlanksAs val="span"/>
  </c:chart>
  <c:spPr>
    <a:solidFill>
      <a:srgbClr val="ffffff"/>
    </a:solidFill>
    <a:ln w="0"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image" Target="../media/image2.emf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5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31</xdr:row>
      <xdr:rowOff>75240</xdr:rowOff>
    </xdr:from>
    <xdr:to>
      <xdr:col>7</xdr:col>
      <xdr:colOff>614880</xdr:colOff>
      <xdr:row>61</xdr:row>
      <xdr:rowOff>117000</xdr:rowOff>
    </xdr:to>
    <xdr:graphicFrame>
      <xdr:nvGraphicFramePr>
        <xdr:cNvPr id="0" name=""/>
        <xdr:cNvGraphicFramePr/>
      </xdr:nvGraphicFramePr>
      <xdr:xfrm>
        <a:off x="0" y="5563440"/>
        <a:ext cx="8175600" cy="49183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72720</xdr:colOff>
      <xdr:row>60</xdr:row>
      <xdr:rowOff>119520</xdr:rowOff>
    </xdr:from>
    <xdr:to>
      <xdr:col>3</xdr:col>
      <xdr:colOff>906480</xdr:colOff>
      <xdr:row>62</xdr:row>
      <xdr:rowOff>76320</xdr:rowOff>
    </xdr:to>
    <xdr:sp>
      <xdr:nvSpPr>
        <xdr:cNvPr id="1" name="TextShape 1"/>
        <xdr:cNvSpPr txBox="1"/>
      </xdr:nvSpPr>
      <xdr:spPr>
        <a:xfrm>
          <a:off x="72720" y="10321920"/>
          <a:ext cx="4074120" cy="281880"/>
        </a:xfrm>
        <a:prstGeom prst="rect">
          <a:avLst/>
        </a:prstGeom>
        <a:noFill/>
        <a:ln w="0">
          <a:noFill/>
        </a:ln>
      </xdr:spPr>
      <xdr:txBody>
        <a:bodyPr lIns="0" rIns="0" tIns="0" bIns="0">
          <a:noAutofit/>
        </a:bodyPr>
        <a:p>
          <a:r>
            <a:rPr b="0" i="1" lang="fr-FR" sz="1000" spc="-1" strike="noStrike">
              <a:latin typeface="Times New Roman"/>
            </a:rPr>
            <a:t>Source : Cerema – DGFIP, Observatoire national de l’artificialisation</a:t>
          </a:r>
          <a:endParaRPr b="0" lang="fr-FR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3</xdr:col>
      <xdr:colOff>476640</xdr:colOff>
      <xdr:row>37</xdr:row>
      <xdr:rowOff>86400</xdr:rowOff>
    </xdr:from>
    <xdr:to>
      <xdr:col>7</xdr:col>
      <xdr:colOff>276840</xdr:colOff>
      <xdr:row>40</xdr:row>
      <xdr:rowOff>104400</xdr:rowOff>
    </xdr:to>
    <xdr:sp>
      <xdr:nvSpPr>
        <xdr:cNvPr id="2" name="TextShape 1"/>
        <xdr:cNvSpPr txBox="1"/>
      </xdr:nvSpPr>
      <xdr:spPr>
        <a:xfrm>
          <a:off x="3717000" y="6549840"/>
          <a:ext cx="4120560" cy="505800"/>
        </a:xfrm>
        <a:prstGeom prst="rect">
          <a:avLst/>
        </a:prstGeom>
        <a:solidFill>
          <a:srgbClr val="800080"/>
        </a:solidFill>
        <a:ln w="0">
          <a:noFill/>
        </a:ln>
      </xdr:spPr>
      <xdr:txBody>
        <a:bodyPr lIns="0" rIns="0" tIns="0" bIns="0">
          <a:noAutofit/>
        </a:bodyPr>
        <a:p>
          <a:r>
            <a:rPr b="1" lang="fr-FR" sz="1200" spc="-1" strike="noStrike">
              <a:solidFill>
                <a:srgbClr val="ffffff"/>
              </a:solidFill>
              <a:latin typeface="Times New Roman"/>
            </a:rPr>
            <a:t>En Bretagne, la consommation d’espaces naf dédiée à l’habitat représente en moyenne 74 % des flux de consommation d’espaces entre 2011 et 2020</a:t>
          </a:r>
          <a:endParaRPr b="0" lang="fr-FR" sz="1200" spc="-1" strike="noStrike">
            <a:latin typeface="Times New Roman"/>
          </a:endParaRPr>
        </a:p>
      </xdr:txBody>
    </xdr:sp>
    <xdr:clientData/>
  </xdr:twoCellAnchor>
  <xdr:twoCellAnchor editAs="absolute">
    <xdr:from>
      <xdr:col>0</xdr:col>
      <xdr:colOff>527040</xdr:colOff>
      <xdr:row>52</xdr:row>
      <xdr:rowOff>141840</xdr:rowOff>
    </xdr:from>
    <xdr:to>
      <xdr:col>3</xdr:col>
      <xdr:colOff>293760</xdr:colOff>
      <xdr:row>56</xdr:row>
      <xdr:rowOff>43560</xdr:rowOff>
    </xdr:to>
    <xdr:sp>
      <xdr:nvSpPr>
        <xdr:cNvPr id="3" name="TextShape 1"/>
        <xdr:cNvSpPr txBox="1"/>
      </xdr:nvSpPr>
      <xdr:spPr>
        <a:xfrm>
          <a:off x="527040" y="9043560"/>
          <a:ext cx="3007080" cy="552240"/>
        </a:xfrm>
        <a:prstGeom prst="rect">
          <a:avLst/>
        </a:prstGeom>
        <a:noFill/>
        <a:ln w="0">
          <a:noFill/>
        </a:ln>
      </xdr:spPr>
      <xdr:txBody>
        <a:bodyPr lIns="0" rIns="0" tIns="0" bIns="0">
          <a:noAutofit/>
        </a:bodyPr>
        <a:p>
          <a:r>
            <a:rPr b="0" lang="fr-FR" sz="1200" spc="-1" strike="noStrike">
              <a:latin typeface="Times New Roman"/>
            </a:rPr>
            <a:t>Consommation d’espaces dédiée à l’activité : </a:t>
          </a:r>
          <a:endParaRPr b="0" lang="fr-FR" sz="1200" spc="-1" strike="noStrike">
            <a:latin typeface="Times New Roman"/>
          </a:endParaRPr>
        </a:p>
        <a:p>
          <a:endParaRPr b="0" lang="fr-FR" sz="1200" spc="-1" strike="noStrike">
            <a:latin typeface="Times New Roman"/>
          </a:endParaRPr>
        </a:p>
        <a:p>
          <a:r>
            <a:rPr b="0" lang="fr-FR" sz="1200" spc="-1" strike="noStrike">
              <a:latin typeface="Times New Roman"/>
            </a:rPr>
            <a:t>Consommation d’espaces dédiée à l’habitat : </a:t>
          </a:r>
          <a:endParaRPr b="0" lang="fr-FR" sz="1200" spc="-1" strike="noStrike">
            <a:latin typeface="Times New Roman"/>
          </a:endParaRPr>
        </a:p>
      </xdr:txBody>
    </xdr:sp>
    <xdr:clientData/>
  </xdr:twoCellAnchor>
  <xdr:twoCellAnchor editAs="oneCell">
    <xdr:from>
      <xdr:col>22</xdr:col>
      <xdr:colOff>494640</xdr:colOff>
      <xdr:row>4</xdr:row>
      <xdr:rowOff>77760</xdr:rowOff>
    </xdr:from>
    <xdr:to>
      <xdr:col>38</xdr:col>
      <xdr:colOff>49320</xdr:colOff>
      <xdr:row>70</xdr:row>
      <xdr:rowOff>13680</xdr:rowOff>
    </xdr:to>
    <xdr:graphicFrame>
      <xdr:nvGraphicFramePr>
        <xdr:cNvPr id="4" name=""/>
        <xdr:cNvGraphicFramePr/>
      </xdr:nvGraphicFramePr>
      <xdr:xfrm>
        <a:off x="21584160" y="896040"/>
        <a:ext cx="12559320" cy="109735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67</xdr:row>
      <xdr:rowOff>13680</xdr:rowOff>
    </xdr:from>
    <xdr:to>
      <xdr:col>4</xdr:col>
      <xdr:colOff>509760</xdr:colOff>
      <xdr:row>99</xdr:row>
      <xdr:rowOff>123120</xdr:rowOff>
    </xdr:to>
    <xdr:graphicFrame>
      <xdr:nvGraphicFramePr>
        <xdr:cNvPr id="5" name=""/>
        <xdr:cNvGraphicFramePr/>
      </xdr:nvGraphicFramePr>
      <xdr:xfrm>
        <a:off x="0" y="11381760"/>
        <a:ext cx="4830120" cy="53114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4</xdr:col>
      <xdr:colOff>435240</xdr:colOff>
      <xdr:row>67</xdr:row>
      <xdr:rowOff>6480</xdr:rowOff>
    </xdr:from>
    <xdr:to>
      <xdr:col>8</xdr:col>
      <xdr:colOff>727560</xdr:colOff>
      <xdr:row>99</xdr:row>
      <xdr:rowOff>67680</xdr:rowOff>
    </xdr:to>
    <xdr:graphicFrame>
      <xdr:nvGraphicFramePr>
        <xdr:cNvPr id="6" name=""/>
        <xdr:cNvGraphicFramePr/>
      </xdr:nvGraphicFramePr>
      <xdr:xfrm>
        <a:off x="4755600" y="11374560"/>
        <a:ext cx="4613040" cy="526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2</xdr:col>
      <xdr:colOff>343080</xdr:colOff>
      <xdr:row>91</xdr:row>
      <xdr:rowOff>82800</xdr:rowOff>
    </xdr:from>
    <xdr:to>
      <xdr:col>5</xdr:col>
      <xdr:colOff>1030680</xdr:colOff>
      <xdr:row>92</xdr:row>
      <xdr:rowOff>122400</xdr:rowOff>
    </xdr:to>
    <xdr:pic>
      <xdr:nvPicPr>
        <xdr:cNvPr id="7" name="Image 1" descr=""/>
        <xdr:cNvPicPr/>
      </xdr:nvPicPr>
      <xdr:blipFill>
        <a:blip r:embed="rId5"/>
        <a:stretch/>
      </xdr:blipFill>
      <xdr:spPr>
        <a:xfrm>
          <a:off x="2503080" y="15352560"/>
          <a:ext cx="3927960" cy="20196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74880</xdr:colOff>
      <xdr:row>97</xdr:row>
      <xdr:rowOff>118800</xdr:rowOff>
    </xdr:from>
    <xdr:to>
      <xdr:col>5</xdr:col>
      <xdr:colOff>42120</xdr:colOff>
      <xdr:row>99</xdr:row>
      <xdr:rowOff>75600</xdr:rowOff>
    </xdr:to>
    <xdr:sp>
      <xdr:nvSpPr>
        <xdr:cNvPr id="8" name="TextShape 1"/>
        <xdr:cNvSpPr txBox="1"/>
      </xdr:nvSpPr>
      <xdr:spPr>
        <a:xfrm>
          <a:off x="74880" y="16363800"/>
          <a:ext cx="5367600" cy="281880"/>
        </a:xfrm>
        <a:prstGeom prst="rect">
          <a:avLst/>
        </a:prstGeom>
        <a:noFill/>
        <a:ln w="0">
          <a:noFill/>
        </a:ln>
      </xdr:spPr>
      <xdr:txBody>
        <a:bodyPr lIns="0" rIns="0" tIns="0" bIns="0">
          <a:noAutofit/>
        </a:bodyPr>
        <a:p>
          <a:r>
            <a:rPr b="0" i="1" lang="fr-FR" sz="1000" spc="-1" strike="noStrike">
              <a:latin typeface="Times New Roman"/>
            </a:rPr>
            <a:t>Source : Cerema – DGFIP, Observatoire national de l’artificialisation – Traitement : DREAL Bretagnge</a:t>
          </a:r>
          <a:endParaRPr b="0" lang="fr-FR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0</xdr:col>
      <xdr:colOff>18000</xdr:colOff>
      <xdr:row>86</xdr:row>
      <xdr:rowOff>7920</xdr:rowOff>
    </xdr:from>
    <xdr:to>
      <xdr:col>1</xdr:col>
      <xdr:colOff>1056960</xdr:colOff>
      <xdr:row>87</xdr:row>
      <xdr:rowOff>58680</xdr:rowOff>
    </xdr:to>
    <xdr:sp>
      <xdr:nvSpPr>
        <xdr:cNvPr id="9" name="TextShape 1"/>
        <xdr:cNvSpPr txBox="1"/>
      </xdr:nvSpPr>
      <xdr:spPr>
        <a:xfrm rot="16200600">
          <a:off x="-934200" y="13298400"/>
          <a:ext cx="2118960" cy="213480"/>
        </a:xfrm>
        <a:prstGeom prst="rect">
          <a:avLst/>
        </a:prstGeom>
        <a:noFill/>
        <a:ln w="0">
          <a:noFill/>
        </a:ln>
      </xdr:spPr>
      <xdr:txBody>
        <a:bodyPr lIns="0" rIns="0" tIns="0" bIns="0">
          <a:noAutofit/>
        </a:bodyPr>
        <a:p>
          <a:r>
            <a:rPr b="0" lang="fr-FR" sz="1200" spc="-1" strike="noStrike">
              <a:latin typeface="Times New Roman"/>
            </a:rPr>
            <a:t>Consommation d’espaces (en ha)</a:t>
          </a:r>
          <a:endParaRPr b="0" lang="fr-FR" sz="12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539280</xdr:colOff>
      <xdr:row>81</xdr:row>
      <xdr:rowOff>59400</xdr:rowOff>
    </xdr:from>
    <xdr:to>
      <xdr:col>7</xdr:col>
      <xdr:colOff>888840</xdr:colOff>
      <xdr:row>83</xdr:row>
      <xdr:rowOff>138600</xdr:rowOff>
    </xdr:to>
    <xdr:sp>
      <xdr:nvSpPr>
        <xdr:cNvPr id="10" name="TextShape 1"/>
        <xdr:cNvSpPr txBox="1"/>
      </xdr:nvSpPr>
      <xdr:spPr>
        <a:xfrm>
          <a:off x="1619280" y="13703400"/>
          <a:ext cx="6830280" cy="404280"/>
        </a:xfrm>
        <a:prstGeom prst="rect">
          <a:avLst/>
        </a:prstGeom>
        <a:solidFill>
          <a:srgbClr val="729fcf"/>
        </a:solidFill>
        <a:ln w="0">
          <a:noFill/>
        </a:ln>
      </xdr:spPr>
      <xdr:txBody>
        <a:bodyPr lIns="0" rIns="0" tIns="0" bIns="0">
          <a:noAutofit/>
        </a:bodyPr>
        <a:p>
          <a:r>
            <a:rPr b="1" lang="fr-FR" sz="1200" spc="-1" strike="noStrike">
              <a:solidFill>
                <a:srgbClr val="ffffff"/>
              </a:solidFill>
              <a:latin typeface="Times New Roman"/>
            </a:rPr>
            <a:t>En Bretagne, la consommation d’espaces naf dédiée à l’habitat représente en moyenne 74 % des flux de consommation d’espaces entre 2011 et 2020, tandis qu’elle représente 67 % en France métropolitaine</a:t>
          </a:r>
          <a:endParaRPr b="0" lang="fr-FR" sz="1200" spc="-1" strike="noStrike"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8280</xdr:colOff>
      <xdr:row>2</xdr:row>
      <xdr:rowOff>1440</xdr:rowOff>
    </xdr:from>
    <xdr:to>
      <xdr:col>15</xdr:col>
      <xdr:colOff>331920</xdr:colOff>
      <xdr:row>38</xdr:row>
      <xdr:rowOff>57240</xdr:rowOff>
    </xdr:to>
    <xdr:graphicFrame>
      <xdr:nvGraphicFramePr>
        <xdr:cNvPr id="11" name=""/>
        <xdr:cNvGraphicFramePr/>
      </xdr:nvGraphicFramePr>
      <xdr:xfrm>
        <a:off x="4781520" y="381600"/>
        <a:ext cx="9264240" cy="63327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181080</xdr:colOff>
      <xdr:row>37</xdr:row>
      <xdr:rowOff>126000</xdr:rowOff>
    </xdr:from>
    <xdr:to>
      <xdr:col>9</xdr:col>
      <xdr:colOff>191160</xdr:colOff>
      <xdr:row>39</xdr:row>
      <xdr:rowOff>82800</xdr:rowOff>
    </xdr:to>
    <xdr:sp>
      <xdr:nvSpPr>
        <xdr:cNvPr id="12" name="TextShape 1"/>
        <xdr:cNvSpPr txBox="1"/>
      </xdr:nvSpPr>
      <xdr:spPr>
        <a:xfrm>
          <a:off x="4954320" y="6620760"/>
          <a:ext cx="4074120" cy="281880"/>
        </a:xfrm>
        <a:prstGeom prst="rect">
          <a:avLst/>
        </a:prstGeom>
        <a:noFill/>
        <a:ln w="0">
          <a:noFill/>
        </a:ln>
      </xdr:spPr>
      <xdr:txBody>
        <a:bodyPr lIns="0" rIns="0" tIns="0" bIns="0">
          <a:noAutofit/>
        </a:bodyPr>
        <a:p>
          <a:r>
            <a:rPr b="0" i="1" lang="fr-FR" sz="1000" spc="-1" strike="noStrike">
              <a:latin typeface="Times New Roman"/>
            </a:rPr>
            <a:t>Source : Cerema – DGFIP, Observatoire national de l’artificialisation</a:t>
          </a:r>
          <a:endParaRPr b="0" lang="fr-FR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8</xdr:col>
      <xdr:colOff>424080</xdr:colOff>
      <xdr:row>26</xdr:row>
      <xdr:rowOff>111600</xdr:rowOff>
    </xdr:from>
    <xdr:to>
      <xdr:col>8</xdr:col>
      <xdr:colOff>620640</xdr:colOff>
      <xdr:row>27</xdr:row>
      <xdr:rowOff>127800</xdr:rowOff>
    </xdr:to>
    <xdr:sp>
      <xdr:nvSpPr>
        <xdr:cNvPr id="13" name="CustomShape 1"/>
        <xdr:cNvSpPr/>
      </xdr:nvSpPr>
      <xdr:spPr>
        <a:xfrm>
          <a:off x="8448480" y="4817880"/>
          <a:ext cx="196560" cy="178920"/>
        </a:xfrm>
        <a:custGeom>
          <a:avLst/>
          <a:gdLst/>
          <a:ahLst/>
          <a:rect l="0" t="0" r="r" b="b"/>
          <a:pathLst>
            <a:path w="548" h="499">
              <a:moveTo>
                <a:pt x="0" y="249"/>
              </a:moveTo>
              <a:lnTo>
                <a:pt x="214" y="195"/>
              </a:lnTo>
              <a:lnTo>
                <a:pt x="273" y="0"/>
              </a:lnTo>
              <a:lnTo>
                <a:pt x="332" y="195"/>
              </a:lnTo>
              <a:lnTo>
                <a:pt x="547" y="249"/>
              </a:lnTo>
              <a:lnTo>
                <a:pt x="332" y="302"/>
              </a:lnTo>
              <a:lnTo>
                <a:pt x="273" y="498"/>
              </a:lnTo>
              <a:lnTo>
                <a:pt x="214" y="302"/>
              </a:lnTo>
              <a:lnTo>
                <a:pt x="0" y="249"/>
              </a:lnTo>
            </a:path>
          </a:pathLst>
        </a:custGeom>
        <a:solidFill>
          <a:srgbClr val="729fcf"/>
        </a:solidFill>
        <a:ln w="0"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9</xdr:col>
      <xdr:colOff>11160</xdr:colOff>
      <xdr:row>7</xdr:row>
      <xdr:rowOff>119160</xdr:rowOff>
    </xdr:from>
    <xdr:to>
      <xdr:col>15</xdr:col>
      <xdr:colOff>66240</xdr:colOff>
      <xdr:row>12</xdr:row>
      <xdr:rowOff>140400</xdr:rowOff>
    </xdr:to>
    <xdr:sp>
      <xdr:nvSpPr>
        <xdr:cNvPr id="14" name="CustomShape 1"/>
        <xdr:cNvSpPr/>
      </xdr:nvSpPr>
      <xdr:spPr>
        <a:xfrm>
          <a:off x="8848440" y="1737000"/>
          <a:ext cx="4931640" cy="834120"/>
        </a:xfrm>
        <a:prstGeom prst="rect">
          <a:avLst/>
        </a:prstGeom>
        <a:solidFill>
          <a:srgbClr val="800080"/>
        </a:solidFill>
        <a:ln w="72000">
          <a:solidFill>
            <a:srgbClr val="800080"/>
          </a:solidFill>
          <a:round/>
        </a:ln>
      </xdr:spPr>
      <xdr:style>
        <a:lnRef idx="0"/>
        <a:fillRef idx="0"/>
        <a:effectRef idx="0"/>
        <a:fontRef idx="minor"/>
      </xdr:style>
      <xdr:txBody>
        <a:bodyPr wrap="none" lIns="36000" rIns="36000" tIns="36000" bIns="36000" anchor="ctr">
          <a:noAutofit/>
        </a:bodyPr>
        <a:p>
          <a:r>
            <a:rPr b="1" lang="fr-FR" sz="1200" spc="-1" strike="noStrike">
              <a:solidFill>
                <a:srgbClr val="ffffff"/>
              </a:solidFill>
              <a:latin typeface="Times New Roman"/>
            </a:rPr>
            <a:t>En moyenne, la Bretagne réduit sa consommation d’espaces pour  l’habitat</a:t>
          </a:r>
          <a:endParaRPr b="1" lang="fr-FR" sz="1200" spc="-1" strike="noStrike">
            <a:solidFill>
              <a:srgbClr val="ffffff"/>
            </a:solidFill>
            <a:latin typeface="Times New Roman"/>
          </a:endParaRPr>
        </a:p>
        <a:p>
          <a:r>
            <a:rPr b="1" lang="fr-FR" sz="1200" spc="-1" strike="noStrike">
              <a:solidFill>
                <a:srgbClr val="ffffff"/>
              </a:solidFill>
              <a:latin typeface="Times New Roman"/>
            </a:rPr>
            <a:t>de 5,36 % par an entre 2012 et 2017, moins qu’en France métropolitaine.</a:t>
          </a:r>
          <a:endParaRPr b="1" lang="fr-FR" sz="1200" spc="-1" strike="noStrike">
            <a:solidFill>
              <a:srgbClr val="ffffff"/>
            </a:solidFill>
            <a:latin typeface="Times New Roman"/>
          </a:endParaRPr>
        </a:p>
        <a:p>
          <a:r>
            <a:rPr b="1" lang="fr-FR" sz="1200" spc="-1" strike="noStrike">
              <a:solidFill>
                <a:srgbClr val="ffffff"/>
              </a:solidFill>
              <a:latin typeface="Times New Roman"/>
            </a:rPr>
            <a:t> </a:t>
          </a:r>
          <a:endParaRPr b="1" lang="fr-FR" sz="1200" spc="-1" strike="noStrike">
            <a:solidFill>
              <a:srgbClr val="ffffff"/>
            </a:solidFill>
            <a:latin typeface="Times New Roman"/>
          </a:endParaRPr>
        </a:p>
        <a:p>
          <a:r>
            <a:rPr b="1" lang="fr-FR" sz="1200" spc="-1" strike="noStrike">
              <a:solidFill>
                <a:srgbClr val="ffffff"/>
              </a:solidFill>
              <a:latin typeface="Times New Roman"/>
            </a:rPr>
            <a:t>Le nombre de ménages y augmente de 4,87 % sur la même période, plus </a:t>
          </a:r>
          <a:endParaRPr b="1" lang="fr-FR" sz="1200" spc="-1" strike="noStrike">
            <a:solidFill>
              <a:srgbClr val="ffffff"/>
            </a:solidFill>
            <a:latin typeface="Times New Roman"/>
          </a:endParaRPr>
        </a:p>
        <a:p>
          <a:r>
            <a:rPr b="1" lang="fr-FR" sz="1200" spc="-1" strike="noStrike">
              <a:solidFill>
                <a:srgbClr val="ffffff"/>
              </a:solidFill>
              <a:latin typeface="Times New Roman"/>
            </a:rPr>
            <a:t>qu’en France métropolitaine.</a:t>
          </a:r>
          <a:endParaRPr b="1" lang="fr-FR" sz="1200" spc="-1" strike="noStrike">
            <a:solidFill>
              <a:srgbClr val="ffffff"/>
            </a:solidFill>
            <a:latin typeface="Times New Roman"/>
          </a:endParaRPr>
        </a:p>
      </xdr:txBody>
    </xdr:sp>
    <xdr:clientData/>
  </xdr:twoCellAnchor>
</xdr:wsDr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BV55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F42" activeCellId="0" sqref="F42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17.27"/>
    <col collapsed="false" customWidth="true" hidden="false" outlineLevel="0" max="2" min="2" style="0" width="24.22"/>
    <col collapsed="false" customWidth="true" hidden="false" outlineLevel="0" max="204" min="3" style="0" width="15.31"/>
  </cols>
  <sheetData>
    <row r="1" customFormat="false" ht="17.35" hidden="false" customHeight="false" outlineLevel="0" collapsed="false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3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3"/>
      <c r="BL1" s="2"/>
      <c r="BM1" s="2"/>
      <c r="BN1" s="2"/>
      <c r="BO1" s="2"/>
      <c r="BP1" s="4"/>
      <c r="BQ1" s="4"/>
      <c r="BR1" s="3"/>
      <c r="BS1" s="2"/>
      <c r="BT1" s="2"/>
      <c r="BU1" s="2"/>
      <c r="BV1" s="2"/>
    </row>
    <row r="2" s="9" customFormat="true" ht="15" hidden="false" customHeight="false" outlineLevel="0" collapsed="false">
      <c r="A2" s="5" t="s">
        <v>1</v>
      </c>
      <c r="B2" s="6"/>
      <c r="C2" s="6"/>
      <c r="D2" s="7"/>
      <c r="E2" s="6"/>
      <c r="F2" s="6"/>
      <c r="G2" s="6"/>
      <c r="H2" s="6"/>
      <c r="I2" s="6"/>
      <c r="J2" s="6"/>
      <c r="K2" s="6"/>
      <c r="L2" s="6"/>
      <c r="M2" s="7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7"/>
      <c r="BL2" s="6"/>
      <c r="BM2" s="6"/>
      <c r="BN2" s="6"/>
      <c r="BO2" s="6"/>
      <c r="BP2" s="8"/>
      <c r="BQ2" s="8"/>
      <c r="BR2" s="7"/>
      <c r="BS2" s="6"/>
      <c r="BT2" s="6"/>
      <c r="BU2" s="6"/>
      <c r="BV2" s="6"/>
    </row>
    <row r="3" customFormat="false" ht="12.8" hidden="false" customHeight="false" outlineLevel="0" collapsed="false">
      <c r="A3" s="3"/>
      <c r="B3" s="2"/>
      <c r="C3" s="2"/>
      <c r="D3" s="3"/>
      <c r="E3" s="2"/>
      <c r="F3" s="2"/>
      <c r="G3" s="2"/>
      <c r="H3" s="2"/>
      <c r="I3" s="2"/>
      <c r="J3" s="2"/>
      <c r="K3" s="2"/>
      <c r="L3" s="2"/>
      <c r="M3" s="3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3"/>
      <c r="BL3" s="2"/>
      <c r="BM3" s="2"/>
      <c r="BN3" s="2"/>
      <c r="BO3" s="2"/>
      <c r="BP3" s="4"/>
      <c r="BQ3" s="4"/>
      <c r="BR3" s="3"/>
      <c r="BS3" s="2"/>
      <c r="BT3" s="2"/>
      <c r="BU3" s="2"/>
      <c r="BV3" s="2"/>
    </row>
    <row r="4" customFormat="false" ht="12.8" hidden="false" customHeight="true" outlineLevel="0" collapsed="false">
      <c r="A4" s="10" t="s">
        <v>2</v>
      </c>
      <c r="B4" s="10"/>
      <c r="C4" s="10"/>
      <c r="D4" s="10" t="s">
        <v>3</v>
      </c>
      <c r="E4" s="10"/>
      <c r="F4" s="10"/>
      <c r="G4" s="10"/>
      <c r="H4" s="10"/>
      <c r="I4" s="10"/>
      <c r="J4" s="10"/>
      <c r="K4" s="10"/>
      <c r="L4" s="10"/>
      <c r="M4" s="10" t="s">
        <v>4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 t="s">
        <v>5</v>
      </c>
      <c r="BL4" s="10"/>
      <c r="BM4" s="10"/>
      <c r="BN4" s="10"/>
      <c r="BO4" s="10"/>
      <c r="BP4" s="11" t="s">
        <v>6</v>
      </c>
      <c r="BQ4" s="11" t="s">
        <v>7</v>
      </c>
      <c r="BR4" s="10" t="s">
        <v>8</v>
      </c>
      <c r="BS4" s="10"/>
      <c r="BT4" s="10"/>
      <c r="BU4" s="10"/>
      <c r="BV4" s="10"/>
    </row>
    <row r="5" customFormat="false" ht="12.8" hidden="false" customHeight="false" outlineLevel="0" collapsed="false">
      <c r="A5" s="12" t="s">
        <v>9</v>
      </c>
      <c r="B5" s="13" t="s">
        <v>10</v>
      </c>
      <c r="C5" s="14" t="s">
        <v>11</v>
      </c>
      <c r="D5" s="15" t="s">
        <v>12</v>
      </c>
      <c r="E5" s="0" t="s">
        <v>13</v>
      </c>
      <c r="F5" s="0" t="s">
        <v>14</v>
      </c>
      <c r="G5" s="0" t="s">
        <v>15</v>
      </c>
      <c r="H5" s="0" t="s">
        <v>16</v>
      </c>
      <c r="I5" s="0" t="s">
        <v>17</v>
      </c>
      <c r="J5" s="0" t="s">
        <v>18</v>
      </c>
      <c r="K5" s="0" t="s">
        <v>19</v>
      </c>
      <c r="L5" s="16" t="s">
        <v>20</v>
      </c>
      <c r="M5" s="15" t="s">
        <v>21</v>
      </c>
      <c r="N5" s="0" t="s">
        <v>22</v>
      </c>
      <c r="O5" s="0" t="s">
        <v>23</v>
      </c>
      <c r="P5" s="0" t="s">
        <v>24</v>
      </c>
      <c r="Q5" s="0" t="s">
        <v>25</v>
      </c>
      <c r="R5" s="0" t="s">
        <v>26</v>
      </c>
      <c r="S5" s="0" t="s">
        <v>27</v>
      </c>
      <c r="T5" s="0" t="s">
        <v>28</v>
      </c>
      <c r="U5" s="0" t="s">
        <v>29</v>
      </c>
      <c r="V5" s="0" t="s">
        <v>30</v>
      </c>
      <c r="W5" s="0" t="s">
        <v>31</v>
      </c>
      <c r="X5" s="0" t="s">
        <v>32</v>
      </c>
      <c r="Y5" s="0" t="s">
        <v>33</v>
      </c>
      <c r="Z5" s="0" t="s">
        <v>34</v>
      </c>
      <c r="AA5" s="0" t="s">
        <v>35</v>
      </c>
      <c r="AB5" s="0" t="s">
        <v>36</v>
      </c>
      <c r="AC5" s="0" t="s">
        <v>37</v>
      </c>
      <c r="AD5" s="0" t="s">
        <v>38</v>
      </c>
      <c r="AE5" s="0" t="s">
        <v>39</v>
      </c>
      <c r="AF5" s="0" t="s">
        <v>40</v>
      </c>
      <c r="AG5" s="0" t="s">
        <v>41</v>
      </c>
      <c r="AH5" s="0" t="s">
        <v>42</v>
      </c>
      <c r="AI5" s="0" t="s">
        <v>43</v>
      </c>
      <c r="AJ5" s="0" t="s">
        <v>44</v>
      </c>
      <c r="AK5" s="0" t="s">
        <v>45</v>
      </c>
      <c r="AL5" s="0" t="s">
        <v>46</v>
      </c>
      <c r="AM5" s="0" t="s">
        <v>47</v>
      </c>
      <c r="AN5" s="0" t="s">
        <v>48</v>
      </c>
      <c r="AO5" s="0" t="s">
        <v>49</v>
      </c>
      <c r="AP5" s="0" t="s">
        <v>50</v>
      </c>
      <c r="AQ5" s="0" t="s">
        <v>51</v>
      </c>
      <c r="AR5" s="0" t="s">
        <v>52</v>
      </c>
      <c r="AS5" s="0" t="s">
        <v>53</v>
      </c>
      <c r="AT5" s="0" t="s">
        <v>54</v>
      </c>
      <c r="AU5" s="0" t="s">
        <v>55</v>
      </c>
      <c r="AV5" s="0" t="s">
        <v>56</v>
      </c>
      <c r="AW5" s="0" t="s">
        <v>57</v>
      </c>
      <c r="AX5" s="0" t="s">
        <v>58</v>
      </c>
      <c r="AY5" s="0" t="s">
        <v>59</v>
      </c>
      <c r="AZ5" s="0" t="s">
        <v>60</v>
      </c>
      <c r="BA5" s="0" t="s">
        <v>61</v>
      </c>
      <c r="BB5" s="0" t="s">
        <v>62</v>
      </c>
      <c r="BC5" s="0" t="s">
        <v>63</v>
      </c>
      <c r="BD5" s="0" t="s">
        <v>64</v>
      </c>
      <c r="BE5" s="0" t="s">
        <v>65</v>
      </c>
      <c r="BF5" s="0" t="s">
        <v>66</v>
      </c>
      <c r="BG5" s="0" t="s">
        <v>67</v>
      </c>
      <c r="BH5" s="0" t="s">
        <v>68</v>
      </c>
      <c r="BI5" s="0" t="s">
        <v>69</v>
      </c>
      <c r="BJ5" s="16" t="s">
        <v>70</v>
      </c>
      <c r="BK5" s="12" t="s">
        <v>71</v>
      </c>
      <c r="BL5" s="13" t="s">
        <v>72</v>
      </c>
      <c r="BM5" s="13" t="s">
        <v>73</v>
      </c>
      <c r="BN5" s="13" t="s">
        <v>74</v>
      </c>
      <c r="BO5" s="14" t="s">
        <v>75</v>
      </c>
      <c r="BP5" s="11"/>
      <c r="BQ5" s="11"/>
      <c r="BR5" s="15" t="s">
        <v>76</v>
      </c>
      <c r="BS5" s="0" t="s">
        <v>77</v>
      </c>
      <c r="BT5" s="0" t="s">
        <v>78</v>
      </c>
      <c r="BU5" s="0" t="s">
        <v>79</v>
      </c>
      <c r="BV5" s="16" t="s">
        <v>80</v>
      </c>
    </row>
    <row r="6" customFormat="false" ht="12.8" hidden="false" customHeight="false" outlineLevel="0" collapsed="false">
      <c r="A6" s="15" t="n">
        <v>1</v>
      </c>
      <c r="B6" s="0" t="s">
        <v>81</v>
      </c>
      <c r="C6" s="16" t="n">
        <v>0</v>
      </c>
      <c r="D6" s="15" t="n">
        <v>402119</v>
      </c>
      <c r="E6" s="0" t="n">
        <v>387629</v>
      </c>
      <c r="F6" s="0" t="n">
        <v>169759</v>
      </c>
      <c r="G6" s="0" t="n">
        <v>172878</v>
      </c>
      <c r="H6" s="0" t="n">
        <v>128935</v>
      </c>
      <c r="I6" s="0" t="n">
        <v>126120</v>
      </c>
      <c r="J6" s="0" t="n">
        <v>-14490</v>
      </c>
      <c r="K6" s="0" t="n">
        <v>3119</v>
      </c>
      <c r="L6" s="16" t="n">
        <v>-2815</v>
      </c>
      <c r="M6" s="15" t="n">
        <v>2214653</v>
      </c>
      <c r="N6" s="0" t="n">
        <v>190788</v>
      </c>
      <c r="O6" s="0" t="n">
        <v>1922315</v>
      </c>
      <c r="P6" s="0" t="n">
        <v>87237</v>
      </c>
      <c r="Q6" s="0" t="n">
        <v>14313</v>
      </c>
      <c r="R6" s="0" t="n">
        <v>3034599</v>
      </c>
      <c r="S6" s="0" t="n">
        <v>229391</v>
      </c>
      <c r="T6" s="0" t="n">
        <v>2707823</v>
      </c>
      <c r="U6" s="0" t="n">
        <v>77628</v>
      </c>
      <c r="V6" s="0" t="n">
        <v>19757</v>
      </c>
      <c r="W6" s="0" t="n">
        <v>3197629</v>
      </c>
      <c r="X6" s="0" t="n">
        <v>278244</v>
      </c>
      <c r="Y6" s="0" t="n">
        <v>2789265</v>
      </c>
      <c r="Z6" s="0" t="n">
        <v>77193</v>
      </c>
      <c r="AA6" s="0" t="n">
        <v>52927</v>
      </c>
      <c r="AB6" s="0" t="n">
        <v>2033843</v>
      </c>
      <c r="AC6" s="0" t="n">
        <v>140215</v>
      </c>
      <c r="AD6" s="0" t="n">
        <v>1778174</v>
      </c>
      <c r="AE6" s="0" t="n">
        <v>56959</v>
      </c>
      <c r="AF6" s="0" t="n">
        <v>58495</v>
      </c>
      <c r="AG6" s="0" t="n">
        <v>1343182</v>
      </c>
      <c r="AH6" s="0" t="n">
        <v>112798</v>
      </c>
      <c r="AI6" s="0" t="n">
        <v>1022448</v>
      </c>
      <c r="AJ6" s="0" t="n">
        <v>99243</v>
      </c>
      <c r="AK6" s="0" t="n">
        <v>108693</v>
      </c>
      <c r="AL6" s="0" t="n">
        <v>3578388</v>
      </c>
      <c r="AM6" s="0" t="n">
        <v>1034994</v>
      </c>
      <c r="AN6" s="0" t="n">
        <v>2328274</v>
      </c>
      <c r="AO6" s="0" t="n">
        <v>192692</v>
      </c>
      <c r="AP6" s="0" t="n">
        <v>22428</v>
      </c>
      <c r="AQ6" s="0" t="n">
        <v>742428</v>
      </c>
      <c r="AR6" s="0" t="n">
        <v>55603</v>
      </c>
      <c r="AS6" s="0" t="n">
        <v>620102</v>
      </c>
      <c r="AT6" s="0" t="n">
        <v>45820</v>
      </c>
      <c r="AU6" s="0" t="n">
        <v>20903</v>
      </c>
      <c r="AV6" s="0" t="n">
        <v>681442</v>
      </c>
      <c r="AW6" s="0" t="n">
        <v>38642</v>
      </c>
      <c r="AX6" s="0" t="n">
        <v>594631</v>
      </c>
      <c r="AY6" s="0" t="n">
        <v>32299</v>
      </c>
      <c r="AZ6" s="0" t="n">
        <v>15870</v>
      </c>
      <c r="BA6" s="0" t="n">
        <v>936001</v>
      </c>
      <c r="BB6" s="0" t="n">
        <v>9634</v>
      </c>
      <c r="BC6" s="0" t="n">
        <v>908731</v>
      </c>
      <c r="BD6" s="0" t="n">
        <v>16753</v>
      </c>
      <c r="BE6" s="0" t="n">
        <v>883</v>
      </c>
      <c r="BF6" s="0" t="n">
        <v>1117408</v>
      </c>
      <c r="BG6" s="0" t="n">
        <v>74977</v>
      </c>
      <c r="BH6" s="0" t="n">
        <v>963816</v>
      </c>
      <c r="BI6" s="0" t="n">
        <v>38529</v>
      </c>
      <c r="BJ6" s="16" t="n">
        <v>40086</v>
      </c>
      <c r="BK6" s="15" t="n">
        <v>18879573</v>
      </c>
      <c r="BL6" s="0" t="n">
        <v>2165286</v>
      </c>
      <c r="BM6" s="0" t="n">
        <v>15635579</v>
      </c>
      <c r="BN6" s="0" t="n">
        <v>724353</v>
      </c>
      <c r="BO6" s="16" t="n">
        <v>354355</v>
      </c>
      <c r="BP6" s="17" t="n">
        <f aca="false">BL6/BK6</f>
        <v>0.11468935234923</v>
      </c>
      <c r="BQ6" s="18" t="n">
        <f aca="false">BM6/BK6</f>
        <v>0.828174397800204</v>
      </c>
      <c r="BR6" s="12" t="n">
        <v>13187641</v>
      </c>
      <c r="BS6" s="13" t="n">
        <v>1795642</v>
      </c>
      <c r="BT6" s="13" t="n">
        <v>10625984</v>
      </c>
      <c r="BU6" s="13" t="n">
        <v>503715</v>
      </c>
      <c r="BV6" s="14" t="n">
        <v>262300</v>
      </c>
    </row>
    <row r="7" customFormat="false" ht="12.8" hidden="false" customHeight="false" outlineLevel="0" collapsed="false">
      <c r="A7" s="15" t="n">
        <v>2</v>
      </c>
      <c r="B7" s="0" t="s">
        <v>82</v>
      </c>
      <c r="C7" s="16" t="n">
        <v>0</v>
      </c>
      <c r="D7" s="15" t="n">
        <v>385551</v>
      </c>
      <c r="E7" s="0" t="n">
        <v>368783</v>
      </c>
      <c r="F7" s="0" t="n">
        <v>164600</v>
      </c>
      <c r="G7" s="0" t="n">
        <v>167263</v>
      </c>
      <c r="H7" s="0" t="n">
        <v>130943</v>
      </c>
      <c r="I7" s="0" t="n">
        <v>130621</v>
      </c>
      <c r="J7" s="0" t="n">
        <v>-16768</v>
      </c>
      <c r="K7" s="0" t="n">
        <v>2663</v>
      </c>
      <c r="L7" s="16" t="n">
        <v>-322</v>
      </c>
      <c r="M7" s="15" t="n">
        <v>1890524</v>
      </c>
      <c r="N7" s="0" t="n">
        <v>73748</v>
      </c>
      <c r="O7" s="0" t="n">
        <v>1711038</v>
      </c>
      <c r="P7" s="0" t="n">
        <v>92854</v>
      </c>
      <c r="Q7" s="0" t="n">
        <v>12884</v>
      </c>
      <c r="R7" s="0" t="n">
        <v>1690487</v>
      </c>
      <c r="S7" s="0" t="n">
        <v>128236</v>
      </c>
      <c r="T7" s="0" t="n">
        <v>1514766</v>
      </c>
      <c r="U7" s="0" t="n">
        <v>44698</v>
      </c>
      <c r="V7" s="0" t="n">
        <v>2787</v>
      </c>
      <c r="W7" s="0" t="n">
        <v>1583885</v>
      </c>
      <c r="X7" s="0" t="n">
        <v>64266</v>
      </c>
      <c r="Y7" s="0" t="n">
        <v>1372901</v>
      </c>
      <c r="Z7" s="0" t="n">
        <v>47060</v>
      </c>
      <c r="AA7" s="0" t="n">
        <v>99658</v>
      </c>
      <c r="AB7" s="0" t="n">
        <v>1080870</v>
      </c>
      <c r="AC7" s="0" t="n">
        <v>59376</v>
      </c>
      <c r="AD7" s="0" t="n">
        <v>963299</v>
      </c>
      <c r="AE7" s="0" t="n">
        <v>26710</v>
      </c>
      <c r="AF7" s="0" t="n">
        <v>31485</v>
      </c>
      <c r="AG7" s="0" t="n">
        <v>1300796</v>
      </c>
      <c r="AH7" s="0" t="n">
        <v>152137</v>
      </c>
      <c r="AI7" s="0" t="n">
        <v>1127314</v>
      </c>
      <c r="AJ7" s="0" t="n">
        <v>21343</v>
      </c>
      <c r="AK7" s="0" t="n">
        <v>2</v>
      </c>
      <c r="AL7" s="0" t="n">
        <v>1268357</v>
      </c>
      <c r="AM7" s="0" t="n">
        <v>62128</v>
      </c>
      <c r="AN7" s="0" t="n">
        <v>1165569</v>
      </c>
      <c r="AO7" s="0" t="n">
        <v>26983</v>
      </c>
      <c r="AP7" s="0" t="n">
        <v>13677</v>
      </c>
      <c r="AQ7" s="0" t="n">
        <v>1047027</v>
      </c>
      <c r="AR7" s="0" t="n">
        <v>52364</v>
      </c>
      <c r="AS7" s="0" t="n">
        <v>962971</v>
      </c>
      <c r="AT7" s="0" t="n">
        <v>31689</v>
      </c>
      <c r="AU7" s="0" t="n">
        <v>3</v>
      </c>
      <c r="AV7" s="0" t="n">
        <v>1521270</v>
      </c>
      <c r="AW7" s="0" t="n">
        <v>132114</v>
      </c>
      <c r="AX7" s="0" t="n">
        <v>1283260</v>
      </c>
      <c r="AY7" s="0" t="n">
        <v>77992</v>
      </c>
      <c r="AZ7" s="0" t="n">
        <v>27904</v>
      </c>
      <c r="BA7" s="0" t="n">
        <v>988766</v>
      </c>
      <c r="BB7" s="0" t="n">
        <v>159513</v>
      </c>
      <c r="BC7" s="0" t="n">
        <v>822698</v>
      </c>
      <c r="BD7" s="0" t="n">
        <v>6532</v>
      </c>
      <c r="BE7" s="0" t="n">
        <v>23</v>
      </c>
      <c r="BF7" s="0" t="n">
        <v>985421</v>
      </c>
      <c r="BG7" s="0" t="n">
        <v>105656</v>
      </c>
      <c r="BH7" s="0" t="n">
        <v>790923</v>
      </c>
      <c r="BI7" s="0" t="n">
        <v>53239</v>
      </c>
      <c r="BJ7" s="16" t="n">
        <v>35603</v>
      </c>
      <c r="BK7" s="15" t="n">
        <v>13357403</v>
      </c>
      <c r="BL7" s="0" t="n">
        <v>989538</v>
      </c>
      <c r="BM7" s="0" t="n">
        <v>11714739</v>
      </c>
      <c r="BN7" s="0" t="n">
        <v>429100</v>
      </c>
      <c r="BO7" s="16" t="n">
        <v>224026</v>
      </c>
      <c r="BP7" s="19" t="n">
        <f aca="false">BL7/BK7</f>
        <v>0.0740816160147298</v>
      </c>
      <c r="BQ7" s="20" t="n">
        <f aca="false">BM7/BK7</f>
        <v>0.877022202594322</v>
      </c>
      <c r="BR7" s="15" t="n">
        <v>6924395</v>
      </c>
      <c r="BS7" s="0" t="n">
        <v>466143</v>
      </c>
      <c r="BT7" s="0" t="n">
        <v>6143849</v>
      </c>
      <c r="BU7" s="0" t="n">
        <v>166794</v>
      </c>
      <c r="BV7" s="16" t="n">
        <v>147609</v>
      </c>
    </row>
    <row r="8" customFormat="false" ht="12.8" hidden="false" customHeight="false" outlineLevel="0" collapsed="false">
      <c r="A8" s="15" t="n">
        <v>3</v>
      </c>
      <c r="B8" s="0" t="s">
        <v>83</v>
      </c>
      <c r="C8" s="16" t="n">
        <v>0</v>
      </c>
      <c r="D8" s="15" t="n">
        <v>244118</v>
      </c>
      <c r="E8" s="0" t="n">
        <v>276128</v>
      </c>
      <c r="F8" s="0" t="n">
        <v>69473</v>
      </c>
      <c r="G8" s="0" t="n">
        <v>80074</v>
      </c>
      <c r="H8" s="0" t="n">
        <v>63188</v>
      </c>
      <c r="I8" s="0" t="n">
        <v>70472</v>
      </c>
      <c r="J8" s="0" t="n">
        <v>32010</v>
      </c>
      <c r="K8" s="0" t="n">
        <v>10601</v>
      </c>
      <c r="L8" s="16" t="n">
        <v>7284</v>
      </c>
      <c r="M8" s="15" t="n">
        <v>3604641</v>
      </c>
      <c r="N8" s="0" t="n">
        <v>2117070</v>
      </c>
      <c r="O8" s="0" t="n">
        <v>1059300</v>
      </c>
      <c r="P8" s="0" t="n">
        <v>121167</v>
      </c>
      <c r="Q8" s="0" t="n">
        <v>307104</v>
      </c>
      <c r="R8" s="0" t="n">
        <v>1333778</v>
      </c>
      <c r="S8" s="0" t="n">
        <v>184085</v>
      </c>
      <c r="T8" s="0" t="n">
        <v>971392</v>
      </c>
      <c r="U8" s="0" t="n">
        <v>76430</v>
      </c>
      <c r="V8" s="0" t="n">
        <v>101871</v>
      </c>
      <c r="W8" s="0" t="n">
        <v>911408</v>
      </c>
      <c r="X8" s="0" t="n">
        <v>186939</v>
      </c>
      <c r="Y8" s="0" t="n">
        <v>550953</v>
      </c>
      <c r="Z8" s="0" t="n">
        <v>106335</v>
      </c>
      <c r="AA8" s="0" t="n">
        <v>67181</v>
      </c>
      <c r="AB8" s="0" t="n">
        <v>772845</v>
      </c>
      <c r="AC8" s="0" t="n">
        <v>168025</v>
      </c>
      <c r="AD8" s="0" t="n">
        <v>480729</v>
      </c>
      <c r="AE8" s="0" t="n">
        <v>4412</v>
      </c>
      <c r="AF8" s="0" t="n">
        <v>119679</v>
      </c>
      <c r="AG8" s="0" t="n">
        <v>734543</v>
      </c>
      <c r="AH8" s="0" t="n">
        <v>35806</v>
      </c>
      <c r="AI8" s="0" t="n">
        <v>628171</v>
      </c>
      <c r="AJ8" s="0" t="n">
        <v>12848</v>
      </c>
      <c r="AK8" s="0" t="n">
        <v>57718</v>
      </c>
      <c r="AL8" s="0" t="n">
        <v>1348692</v>
      </c>
      <c r="AM8" s="0" t="n">
        <v>240754</v>
      </c>
      <c r="AN8" s="0" t="n">
        <v>1059159</v>
      </c>
      <c r="AO8" s="0" t="n">
        <v>33751</v>
      </c>
      <c r="AP8" s="0" t="n">
        <v>15028</v>
      </c>
      <c r="AQ8" s="0" t="n">
        <v>2042018</v>
      </c>
      <c r="AR8" s="0" t="n">
        <v>921948</v>
      </c>
      <c r="AS8" s="0" t="n">
        <v>935766</v>
      </c>
      <c r="AT8" s="0" t="n">
        <v>71489</v>
      </c>
      <c r="AU8" s="0" t="n">
        <v>112815</v>
      </c>
      <c r="AV8" s="0" t="n">
        <v>1286958</v>
      </c>
      <c r="AW8" s="0" t="n">
        <v>494632</v>
      </c>
      <c r="AX8" s="0" t="n">
        <v>775521</v>
      </c>
      <c r="AY8" s="0" t="n">
        <v>14301</v>
      </c>
      <c r="AZ8" s="0" t="n">
        <v>2504</v>
      </c>
      <c r="BA8" s="0" t="n">
        <v>1545165</v>
      </c>
      <c r="BB8" s="0" t="n">
        <v>311223</v>
      </c>
      <c r="BC8" s="0" t="n">
        <v>1195870</v>
      </c>
      <c r="BD8" s="0" t="n">
        <v>25562</v>
      </c>
      <c r="BE8" s="0" t="n">
        <v>12510</v>
      </c>
      <c r="BF8" s="0" t="n">
        <v>758019</v>
      </c>
      <c r="BG8" s="0" t="n">
        <v>156604</v>
      </c>
      <c r="BH8" s="0" t="n">
        <v>574763</v>
      </c>
      <c r="BI8" s="0" t="n">
        <v>16040</v>
      </c>
      <c r="BJ8" s="16" t="n">
        <v>10612</v>
      </c>
      <c r="BK8" s="15" t="n">
        <v>14338067</v>
      </c>
      <c r="BL8" s="0" t="n">
        <v>4817086</v>
      </c>
      <c r="BM8" s="0" t="n">
        <v>8231624</v>
      </c>
      <c r="BN8" s="0" t="n">
        <v>482335</v>
      </c>
      <c r="BO8" s="16" t="n">
        <v>807022</v>
      </c>
      <c r="BP8" s="19" t="n">
        <f aca="false">BL8/BK8</f>
        <v>0.335964813109047</v>
      </c>
      <c r="BQ8" s="20" t="n">
        <f aca="false">BM8/BK8</f>
        <v>0.574109745755826</v>
      </c>
      <c r="BR8" s="15" t="n">
        <v>5101266</v>
      </c>
      <c r="BS8" s="0" t="n">
        <v>815609</v>
      </c>
      <c r="BT8" s="0" t="n">
        <v>3690404</v>
      </c>
      <c r="BU8" s="0" t="n">
        <v>233776</v>
      </c>
      <c r="BV8" s="16" t="n">
        <v>361477</v>
      </c>
    </row>
    <row r="9" customFormat="false" ht="12.8" hidden="false" customHeight="false" outlineLevel="0" collapsed="false">
      <c r="A9" s="15" t="n">
        <v>4</v>
      </c>
      <c r="B9" s="0" t="s">
        <v>84</v>
      </c>
      <c r="C9" s="16" t="n">
        <v>0</v>
      </c>
      <c r="D9" s="15" t="n">
        <v>835103</v>
      </c>
      <c r="E9" s="0" t="n">
        <v>855961</v>
      </c>
      <c r="F9" s="0" t="n">
        <v>306704</v>
      </c>
      <c r="G9" s="0" t="n">
        <v>332393</v>
      </c>
      <c r="H9" s="0" t="n">
        <v>247860</v>
      </c>
      <c r="I9" s="0" t="n">
        <v>263141</v>
      </c>
      <c r="J9" s="0" t="n">
        <v>20858</v>
      </c>
      <c r="K9" s="0" t="n">
        <v>25689</v>
      </c>
      <c r="L9" s="16" t="n">
        <v>15281</v>
      </c>
      <c r="M9" s="15" t="n">
        <v>2486649</v>
      </c>
      <c r="N9" s="0" t="n">
        <v>324320</v>
      </c>
      <c r="O9" s="0" t="n">
        <v>2088886</v>
      </c>
      <c r="P9" s="0" t="n">
        <v>54984</v>
      </c>
      <c r="Q9" s="0" t="n">
        <v>18459</v>
      </c>
      <c r="R9" s="0" t="n">
        <v>2997739</v>
      </c>
      <c r="S9" s="0" t="n">
        <v>928276</v>
      </c>
      <c r="T9" s="0" t="n">
        <v>1981781</v>
      </c>
      <c r="U9" s="0" t="n">
        <v>74689</v>
      </c>
      <c r="V9" s="0" t="n">
        <v>12993</v>
      </c>
      <c r="W9" s="0" t="n">
        <v>2579756</v>
      </c>
      <c r="X9" s="0" t="n">
        <v>454086</v>
      </c>
      <c r="Y9" s="0" t="n">
        <v>1996588</v>
      </c>
      <c r="Z9" s="0" t="n">
        <v>128957</v>
      </c>
      <c r="AA9" s="0" t="n">
        <v>125</v>
      </c>
      <c r="AB9" s="0" t="n">
        <v>2483957</v>
      </c>
      <c r="AC9" s="0" t="n">
        <v>122780</v>
      </c>
      <c r="AD9" s="0" t="n">
        <v>2256319</v>
      </c>
      <c r="AE9" s="0" t="n">
        <v>95159</v>
      </c>
      <c r="AF9" s="0" t="n">
        <v>9699</v>
      </c>
      <c r="AG9" s="0" t="n">
        <v>2646076</v>
      </c>
      <c r="AH9" s="0" t="n">
        <v>334586</v>
      </c>
      <c r="AI9" s="0" t="n">
        <v>2215839</v>
      </c>
      <c r="AJ9" s="0" t="n">
        <v>77674</v>
      </c>
      <c r="AK9" s="0" t="n">
        <v>17977</v>
      </c>
      <c r="AL9" s="0" t="n">
        <v>3831035</v>
      </c>
      <c r="AM9" s="0" t="n">
        <v>466900</v>
      </c>
      <c r="AN9" s="0" t="n">
        <v>3189212</v>
      </c>
      <c r="AO9" s="0" t="n">
        <v>160447</v>
      </c>
      <c r="AP9" s="0" t="n">
        <v>14476</v>
      </c>
      <c r="AQ9" s="0" t="n">
        <v>2755382</v>
      </c>
      <c r="AR9" s="0" t="n">
        <v>473640</v>
      </c>
      <c r="AS9" s="0" t="n">
        <v>2161593</v>
      </c>
      <c r="AT9" s="0" t="n">
        <v>94229</v>
      </c>
      <c r="AU9" s="0" t="n">
        <v>25920</v>
      </c>
      <c r="AV9" s="0" t="n">
        <v>2824710</v>
      </c>
      <c r="AW9" s="0" t="n">
        <v>678801</v>
      </c>
      <c r="AX9" s="0" t="n">
        <v>2036468</v>
      </c>
      <c r="AY9" s="0" t="n">
        <v>56916</v>
      </c>
      <c r="AZ9" s="0" t="n">
        <v>52525</v>
      </c>
      <c r="BA9" s="0" t="n">
        <v>1639940</v>
      </c>
      <c r="BB9" s="0" t="n">
        <v>343275</v>
      </c>
      <c r="BC9" s="0" t="n">
        <v>1256203</v>
      </c>
      <c r="BD9" s="0" t="n">
        <v>24283</v>
      </c>
      <c r="BE9" s="0" t="n">
        <v>16179</v>
      </c>
      <c r="BF9" s="0" t="n">
        <v>1836787</v>
      </c>
      <c r="BG9" s="0" t="n">
        <v>543655</v>
      </c>
      <c r="BH9" s="0" t="n">
        <v>1229233</v>
      </c>
      <c r="BI9" s="0" t="n">
        <v>33145</v>
      </c>
      <c r="BJ9" s="16" t="n">
        <v>30754</v>
      </c>
      <c r="BK9" s="15" t="n">
        <v>26082031</v>
      </c>
      <c r="BL9" s="0" t="n">
        <v>4670319</v>
      </c>
      <c r="BM9" s="0" t="n">
        <v>20412122</v>
      </c>
      <c r="BN9" s="0" t="n">
        <v>800483</v>
      </c>
      <c r="BO9" s="16" t="n">
        <v>199107</v>
      </c>
      <c r="BP9" s="19" t="n">
        <f aca="false">BL9/BK9</f>
        <v>0.179062704127604</v>
      </c>
      <c r="BQ9" s="20" t="n">
        <f aca="false">BM9/BK9</f>
        <v>0.782612443026389</v>
      </c>
      <c r="BR9" s="15" t="n">
        <v>14538563</v>
      </c>
      <c r="BS9" s="0" t="n">
        <v>2306628</v>
      </c>
      <c r="BT9" s="0" t="n">
        <v>11639739</v>
      </c>
      <c r="BU9" s="0" t="n">
        <v>536926</v>
      </c>
      <c r="BV9" s="16" t="n">
        <v>55270</v>
      </c>
    </row>
    <row r="10" customFormat="false" ht="12.8" hidden="false" customHeight="false" outlineLevel="0" collapsed="false">
      <c r="A10" s="15" t="n">
        <v>11</v>
      </c>
      <c r="B10" s="0" t="s">
        <v>85</v>
      </c>
      <c r="C10" s="16" t="n">
        <v>12064379031</v>
      </c>
      <c r="D10" s="15" t="n">
        <v>11959807</v>
      </c>
      <c r="E10" s="0" t="n">
        <v>12213447</v>
      </c>
      <c r="F10" s="0" t="n">
        <v>5041653</v>
      </c>
      <c r="G10" s="0" t="n">
        <v>5222170</v>
      </c>
      <c r="H10" s="0" t="n">
        <v>5685614</v>
      </c>
      <c r="I10" s="0" t="n">
        <v>5769841</v>
      </c>
      <c r="J10" s="0" t="n">
        <v>253640</v>
      </c>
      <c r="K10" s="0" t="n">
        <v>180517</v>
      </c>
      <c r="L10" s="16" t="n">
        <v>84227</v>
      </c>
      <c r="M10" s="15" t="n">
        <v>11078797</v>
      </c>
      <c r="N10" s="0" t="n">
        <v>5947035</v>
      </c>
      <c r="O10" s="0" t="n">
        <v>4063101</v>
      </c>
      <c r="P10" s="0" t="n">
        <v>379550</v>
      </c>
      <c r="Q10" s="0" t="n">
        <v>689111</v>
      </c>
      <c r="R10" s="0" t="n">
        <v>11910024</v>
      </c>
      <c r="S10" s="0" t="n">
        <v>6347033</v>
      </c>
      <c r="T10" s="0" t="n">
        <v>3672529</v>
      </c>
      <c r="U10" s="0" t="n">
        <v>465523</v>
      </c>
      <c r="V10" s="0" t="n">
        <v>1424939</v>
      </c>
      <c r="W10" s="0" t="n">
        <v>9934503</v>
      </c>
      <c r="X10" s="0" t="n">
        <v>4071835</v>
      </c>
      <c r="Y10" s="0" t="n">
        <v>4723209</v>
      </c>
      <c r="Z10" s="0" t="n">
        <v>356765</v>
      </c>
      <c r="AA10" s="0" t="n">
        <v>782694</v>
      </c>
      <c r="AB10" s="0" t="n">
        <v>9397549</v>
      </c>
      <c r="AC10" s="0" t="n">
        <v>4112626</v>
      </c>
      <c r="AD10" s="0" t="n">
        <v>3517733</v>
      </c>
      <c r="AE10" s="0" t="n">
        <v>317455</v>
      </c>
      <c r="AF10" s="0" t="n">
        <v>1449735</v>
      </c>
      <c r="AG10" s="0" t="n">
        <v>8267841</v>
      </c>
      <c r="AH10" s="0" t="n">
        <v>3448698</v>
      </c>
      <c r="AI10" s="0" t="n">
        <v>3639360</v>
      </c>
      <c r="AJ10" s="0" t="n">
        <v>337200</v>
      </c>
      <c r="AK10" s="0" t="n">
        <v>842583</v>
      </c>
      <c r="AL10" s="0" t="n">
        <v>9076971</v>
      </c>
      <c r="AM10" s="0" t="n">
        <v>4148240</v>
      </c>
      <c r="AN10" s="0" t="n">
        <v>4239274</v>
      </c>
      <c r="AO10" s="0" t="n">
        <v>126596</v>
      </c>
      <c r="AP10" s="0" t="n">
        <v>562861</v>
      </c>
      <c r="AQ10" s="0" t="n">
        <v>10726124</v>
      </c>
      <c r="AR10" s="0" t="n">
        <v>5433194</v>
      </c>
      <c r="AS10" s="0" t="n">
        <v>4208316</v>
      </c>
      <c r="AT10" s="0" t="n">
        <v>445726</v>
      </c>
      <c r="AU10" s="0" t="n">
        <v>638888</v>
      </c>
      <c r="AV10" s="0" t="n">
        <v>10948427</v>
      </c>
      <c r="AW10" s="0" t="n">
        <v>5536331</v>
      </c>
      <c r="AX10" s="0" t="n">
        <v>4363311</v>
      </c>
      <c r="AY10" s="0" t="n">
        <v>215883</v>
      </c>
      <c r="AZ10" s="0" t="n">
        <v>832902</v>
      </c>
      <c r="BA10" s="0" t="n">
        <v>9709390</v>
      </c>
      <c r="BB10" s="0" t="n">
        <v>5511922</v>
      </c>
      <c r="BC10" s="0" t="n">
        <v>3771060</v>
      </c>
      <c r="BD10" s="0" t="n">
        <v>216481</v>
      </c>
      <c r="BE10" s="0" t="n">
        <v>209927</v>
      </c>
      <c r="BF10" s="0" t="n">
        <v>7770884</v>
      </c>
      <c r="BG10" s="0" t="n">
        <v>3141616</v>
      </c>
      <c r="BH10" s="0" t="n">
        <v>3915787</v>
      </c>
      <c r="BI10" s="0" t="n">
        <v>271882</v>
      </c>
      <c r="BJ10" s="16" t="n">
        <v>441599</v>
      </c>
      <c r="BK10" s="15" t="n">
        <v>98820510</v>
      </c>
      <c r="BL10" s="0" t="n">
        <v>47698530</v>
      </c>
      <c r="BM10" s="0" t="n">
        <v>40113680</v>
      </c>
      <c r="BN10" s="0" t="n">
        <v>3133061</v>
      </c>
      <c r="BO10" s="16" t="n">
        <v>7875239</v>
      </c>
      <c r="BP10" s="19" t="n">
        <f aca="false">BL10/BK10</f>
        <v>0.482678443978887</v>
      </c>
      <c r="BQ10" s="20" t="n">
        <f aca="false">BM10/BK10</f>
        <v>0.405924640542738</v>
      </c>
      <c r="BR10" s="15" t="n">
        <v>48586888</v>
      </c>
      <c r="BS10" s="0" t="n">
        <v>22128432</v>
      </c>
      <c r="BT10" s="0" t="n">
        <v>19792105</v>
      </c>
      <c r="BU10" s="0" t="n">
        <v>1603539</v>
      </c>
      <c r="BV10" s="16" t="n">
        <v>5062812</v>
      </c>
    </row>
    <row r="11" customFormat="false" ht="12.8" hidden="false" customHeight="false" outlineLevel="0" collapsed="false">
      <c r="A11" s="15" t="n">
        <v>24</v>
      </c>
      <c r="B11" s="0" t="s">
        <v>86</v>
      </c>
      <c r="C11" s="16" t="n">
        <v>39470054504</v>
      </c>
      <c r="D11" s="15" t="n">
        <v>2570548</v>
      </c>
      <c r="E11" s="0" t="n">
        <v>2572853</v>
      </c>
      <c r="F11" s="0" t="n">
        <v>1134396</v>
      </c>
      <c r="G11" s="0" t="n">
        <v>1164025</v>
      </c>
      <c r="H11" s="0" t="n">
        <v>989762</v>
      </c>
      <c r="I11" s="0" t="n">
        <v>975896</v>
      </c>
      <c r="J11" s="0" t="n">
        <v>2305</v>
      </c>
      <c r="K11" s="0" t="n">
        <v>29629</v>
      </c>
      <c r="L11" s="16" t="n">
        <v>-13866</v>
      </c>
      <c r="M11" s="15" t="n">
        <v>14047890</v>
      </c>
      <c r="N11" s="0" t="n">
        <v>3174732</v>
      </c>
      <c r="O11" s="0" t="n">
        <v>9986749</v>
      </c>
      <c r="P11" s="0" t="n">
        <v>250737</v>
      </c>
      <c r="Q11" s="0" t="n">
        <v>635672</v>
      </c>
      <c r="R11" s="0" t="n">
        <v>16436286</v>
      </c>
      <c r="S11" s="0" t="n">
        <v>4724009</v>
      </c>
      <c r="T11" s="0" t="n">
        <v>9777050</v>
      </c>
      <c r="U11" s="0" t="n">
        <v>255245</v>
      </c>
      <c r="V11" s="0" t="n">
        <v>1679982</v>
      </c>
      <c r="W11" s="0" t="n">
        <v>16538193</v>
      </c>
      <c r="X11" s="0" t="n">
        <v>6307698</v>
      </c>
      <c r="Y11" s="0" t="n">
        <v>9547060</v>
      </c>
      <c r="Z11" s="0" t="n">
        <v>166023</v>
      </c>
      <c r="AA11" s="0" t="n">
        <v>517412</v>
      </c>
      <c r="AB11" s="0" t="n">
        <v>12783548</v>
      </c>
      <c r="AC11" s="0" t="n">
        <v>3028644</v>
      </c>
      <c r="AD11" s="0" t="n">
        <v>8847948</v>
      </c>
      <c r="AE11" s="0" t="n">
        <v>180878</v>
      </c>
      <c r="AF11" s="0" t="n">
        <v>726078</v>
      </c>
      <c r="AG11" s="0" t="n">
        <v>11704564</v>
      </c>
      <c r="AH11" s="0" t="n">
        <v>3105187</v>
      </c>
      <c r="AI11" s="0" t="n">
        <v>7981556</v>
      </c>
      <c r="AJ11" s="0" t="n">
        <v>195194</v>
      </c>
      <c r="AK11" s="0" t="n">
        <v>422627</v>
      </c>
      <c r="AL11" s="0" t="n">
        <v>14899810</v>
      </c>
      <c r="AM11" s="0" t="n">
        <v>4400223</v>
      </c>
      <c r="AN11" s="0" t="n">
        <v>9727290</v>
      </c>
      <c r="AO11" s="0" t="n">
        <v>170881</v>
      </c>
      <c r="AP11" s="0" t="n">
        <v>601416</v>
      </c>
      <c r="AQ11" s="0" t="n">
        <v>16299139</v>
      </c>
      <c r="AR11" s="0" t="n">
        <v>4302340</v>
      </c>
      <c r="AS11" s="0" t="n">
        <v>11191925</v>
      </c>
      <c r="AT11" s="0" t="n">
        <v>282631</v>
      </c>
      <c r="AU11" s="0" t="n">
        <v>522243</v>
      </c>
      <c r="AV11" s="0" t="n">
        <v>15253146</v>
      </c>
      <c r="AW11" s="0" t="n">
        <v>4294313</v>
      </c>
      <c r="AX11" s="0" t="n">
        <v>10162007</v>
      </c>
      <c r="AY11" s="0" t="n">
        <v>225141</v>
      </c>
      <c r="AZ11" s="0" t="n">
        <v>571685</v>
      </c>
      <c r="BA11" s="0" t="n">
        <v>10765986</v>
      </c>
      <c r="BB11" s="0" t="n">
        <v>3438824</v>
      </c>
      <c r="BC11" s="0" t="n">
        <v>6905203</v>
      </c>
      <c r="BD11" s="0" t="n">
        <v>177177</v>
      </c>
      <c r="BE11" s="0" t="n">
        <v>244782</v>
      </c>
      <c r="BF11" s="0" t="n">
        <v>10614888</v>
      </c>
      <c r="BG11" s="0" t="n">
        <v>2612873</v>
      </c>
      <c r="BH11" s="0" t="n">
        <v>7316643</v>
      </c>
      <c r="BI11" s="0" t="n">
        <v>144825</v>
      </c>
      <c r="BJ11" s="16" t="n">
        <v>540547</v>
      </c>
      <c r="BK11" s="15" t="n">
        <v>139343450</v>
      </c>
      <c r="BL11" s="0" t="n">
        <v>39388843</v>
      </c>
      <c r="BM11" s="0" t="n">
        <v>91443431</v>
      </c>
      <c r="BN11" s="0" t="n">
        <v>2048732</v>
      </c>
      <c r="BO11" s="16" t="n">
        <v>6462444</v>
      </c>
      <c r="BP11" s="19" t="n">
        <f aca="false">BL11/BK11</f>
        <v>0.282674521120297</v>
      </c>
      <c r="BQ11" s="20" t="n">
        <f aca="false">BM11/BK11</f>
        <v>0.656244918580672</v>
      </c>
      <c r="BR11" s="15" t="n">
        <v>72362401</v>
      </c>
      <c r="BS11" s="0" t="n">
        <v>21565761</v>
      </c>
      <c r="BT11" s="0" t="n">
        <v>45880904</v>
      </c>
      <c r="BU11" s="0" t="n">
        <v>968221</v>
      </c>
      <c r="BV11" s="16" t="n">
        <v>3947515</v>
      </c>
    </row>
    <row r="12" customFormat="false" ht="12.8" hidden="false" customHeight="false" outlineLevel="0" collapsed="false">
      <c r="A12" s="15" t="n">
        <v>27</v>
      </c>
      <c r="B12" s="0" t="s">
        <v>87</v>
      </c>
      <c r="C12" s="16" t="n">
        <v>47980261849</v>
      </c>
      <c r="D12" s="15" t="n">
        <v>2819783</v>
      </c>
      <c r="E12" s="0" t="n">
        <v>2807807</v>
      </c>
      <c r="F12" s="0" t="n">
        <v>1267062</v>
      </c>
      <c r="G12" s="0" t="n">
        <v>1296580</v>
      </c>
      <c r="H12" s="0" t="n">
        <v>1094511</v>
      </c>
      <c r="I12" s="0" t="n">
        <v>1071019</v>
      </c>
      <c r="J12" s="0" t="n">
        <v>-11976</v>
      </c>
      <c r="K12" s="0" t="n">
        <v>29518</v>
      </c>
      <c r="L12" s="16" t="n">
        <v>-23492</v>
      </c>
      <c r="M12" s="15" t="n">
        <v>16074251</v>
      </c>
      <c r="N12" s="0" t="n">
        <v>3234037</v>
      </c>
      <c r="O12" s="0" t="n">
        <v>11034541</v>
      </c>
      <c r="P12" s="0" t="n">
        <v>321390</v>
      </c>
      <c r="Q12" s="0" t="n">
        <v>1484283</v>
      </c>
      <c r="R12" s="0" t="n">
        <v>13911815</v>
      </c>
      <c r="S12" s="0" t="n">
        <v>2800556</v>
      </c>
      <c r="T12" s="0" t="n">
        <v>9300466</v>
      </c>
      <c r="U12" s="0" t="n">
        <v>249160</v>
      </c>
      <c r="V12" s="0" t="n">
        <v>1561633</v>
      </c>
      <c r="W12" s="0" t="n">
        <v>11819623</v>
      </c>
      <c r="X12" s="0" t="n">
        <v>2128936</v>
      </c>
      <c r="Y12" s="0" t="n">
        <v>8488621</v>
      </c>
      <c r="Z12" s="0" t="n">
        <v>209031</v>
      </c>
      <c r="AA12" s="0" t="n">
        <v>993035</v>
      </c>
      <c r="AB12" s="0" t="n">
        <v>13030413</v>
      </c>
      <c r="AC12" s="0" t="n">
        <v>4336537</v>
      </c>
      <c r="AD12" s="0" t="n">
        <v>7759257</v>
      </c>
      <c r="AE12" s="0" t="n">
        <v>297966</v>
      </c>
      <c r="AF12" s="0" t="n">
        <v>636653</v>
      </c>
      <c r="AG12" s="0" t="n">
        <v>9805343</v>
      </c>
      <c r="AH12" s="0" t="n">
        <v>2249973</v>
      </c>
      <c r="AI12" s="0" t="n">
        <v>6921641</v>
      </c>
      <c r="AJ12" s="0" t="n">
        <v>161156</v>
      </c>
      <c r="AK12" s="0" t="n">
        <v>472573</v>
      </c>
      <c r="AL12" s="0" t="n">
        <v>10612242</v>
      </c>
      <c r="AM12" s="0" t="n">
        <v>2551291</v>
      </c>
      <c r="AN12" s="0" t="n">
        <v>6785956</v>
      </c>
      <c r="AO12" s="0" t="n">
        <v>248821</v>
      </c>
      <c r="AP12" s="0" t="n">
        <v>1026174</v>
      </c>
      <c r="AQ12" s="0" t="n">
        <v>11414072</v>
      </c>
      <c r="AR12" s="0" t="n">
        <v>3159382</v>
      </c>
      <c r="AS12" s="0" t="n">
        <v>7328466</v>
      </c>
      <c r="AT12" s="0" t="n">
        <v>172214</v>
      </c>
      <c r="AU12" s="0" t="n">
        <v>754010</v>
      </c>
      <c r="AV12" s="0" t="n">
        <v>10173203</v>
      </c>
      <c r="AW12" s="0" t="n">
        <v>3315498</v>
      </c>
      <c r="AX12" s="0" t="n">
        <v>6331938</v>
      </c>
      <c r="AY12" s="0" t="n">
        <v>172328</v>
      </c>
      <c r="AZ12" s="0" t="n">
        <v>353439</v>
      </c>
      <c r="BA12" s="0" t="n">
        <v>8789863</v>
      </c>
      <c r="BB12" s="0" t="n">
        <v>2690382</v>
      </c>
      <c r="BC12" s="0" t="n">
        <v>5524117</v>
      </c>
      <c r="BD12" s="0" t="n">
        <v>125097</v>
      </c>
      <c r="BE12" s="0" t="n">
        <v>450267</v>
      </c>
      <c r="BF12" s="0" t="n">
        <v>9597680</v>
      </c>
      <c r="BG12" s="0" t="n">
        <v>2914652</v>
      </c>
      <c r="BH12" s="0" t="n">
        <v>6093758</v>
      </c>
      <c r="BI12" s="0" t="n">
        <v>187370</v>
      </c>
      <c r="BJ12" s="16" t="n">
        <v>401900</v>
      </c>
      <c r="BK12" s="15" t="n">
        <v>115228505</v>
      </c>
      <c r="BL12" s="0" t="n">
        <v>29381244</v>
      </c>
      <c r="BM12" s="0" t="n">
        <v>75568761</v>
      </c>
      <c r="BN12" s="0" t="n">
        <v>2144533</v>
      </c>
      <c r="BO12" s="16" t="n">
        <v>8133967</v>
      </c>
      <c r="BP12" s="19" t="n">
        <f aca="false">BL12/BK12</f>
        <v>0.254982428176084</v>
      </c>
      <c r="BQ12" s="20" t="n">
        <f aca="false">BM12/BK12</f>
        <v>0.655816553378003</v>
      </c>
      <c r="BR12" s="15" t="n">
        <v>59179436</v>
      </c>
      <c r="BS12" s="0" t="n">
        <v>14067293</v>
      </c>
      <c r="BT12" s="0" t="n">
        <v>39255941</v>
      </c>
      <c r="BU12" s="0" t="n">
        <v>1166134</v>
      </c>
      <c r="BV12" s="16" t="n">
        <v>4690068</v>
      </c>
    </row>
    <row r="13" customFormat="false" ht="12.8" hidden="false" customHeight="false" outlineLevel="0" collapsed="false">
      <c r="A13" s="15" t="n">
        <v>28</v>
      </c>
      <c r="B13" s="0" t="s">
        <v>88</v>
      </c>
      <c r="C13" s="16" t="n">
        <v>30119611372</v>
      </c>
      <c r="D13" s="15" t="n">
        <v>3328364</v>
      </c>
      <c r="E13" s="0" t="n">
        <v>3327477</v>
      </c>
      <c r="F13" s="0" t="n">
        <v>1451059</v>
      </c>
      <c r="G13" s="0" t="n">
        <v>1496383</v>
      </c>
      <c r="H13" s="0" t="n">
        <v>1289557</v>
      </c>
      <c r="I13" s="0" t="n">
        <v>1269212</v>
      </c>
      <c r="J13" s="0" t="n">
        <v>-887</v>
      </c>
      <c r="K13" s="0" t="n">
        <v>45324</v>
      </c>
      <c r="L13" s="16" t="n">
        <v>-20345</v>
      </c>
      <c r="M13" s="15" t="n">
        <v>24427657</v>
      </c>
      <c r="N13" s="0" t="n">
        <v>4347327</v>
      </c>
      <c r="O13" s="0" t="n">
        <v>18979173</v>
      </c>
      <c r="P13" s="0" t="n">
        <v>331166</v>
      </c>
      <c r="Q13" s="0" t="n">
        <v>769991</v>
      </c>
      <c r="R13" s="0" t="n">
        <v>22745106</v>
      </c>
      <c r="S13" s="0" t="n">
        <v>4205561</v>
      </c>
      <c r="T13" s="0" t="n">
        <v>16742874</v>
      </c>
      <c r="U13" s="0" t="n">
        <v>355742</v>
      </c>
      <c r="V13" s="0" t="n">
        <v>1440929</v>
      </c>
      <c r="W13" s="0" t="n">
        <v>20721926</v>
      </c>
      <c r="X13" s="0" t="n">
        <v>4355420</v>
      </c>
      <c r="Y13" s="0" t="n">
        <v>15155034</v>
      </c>
      <c r="Z13" s="0" t="n">
        <v>273352</v>
      </c>
      <c r="AA13" s="0" t="n">
        <v>938120</v>
      </c>
      <c r="AB13" s="0" t="n">
        <v>17882702</v>
      </c>
      <c r="AC13" s="0" t="n">
        <v>3143393</v>
      </c>
      <c r="AD13" s="0" t="n">
        <v>13779173</v>
      </c>
      <c r="AE13" s="0" t="n">
        <v>201067</v>
      </c>
      <c r="AF13" s="0" t="n">
        <v>759069</v>
      </c>
      <c r="AG13" s="0" t="n">
        <v>15630198</v>
      </c>
      <c r="AH13" s="0" t="n">
        <v>3269221</v>
      </c>
      <c r="AI13" s="0" t="n">
        <v>11504009</v>
      </c>
      <c r="AJ13" s="0" t="n">
        <v>328774</v>
      </c>
      <c r="AK13" s="0" t="n">
        <v>528194</v>
      </c>
      <c r="AL13" s="0" t="n">
        <v>15301805</v>
      </c>
      <c r="AM13" s="0" t="n">
        <v>3289322</v>
      </c>
      <c r="AN13" s="0" t="n">
        <v>11064054</v>
      </c>
      <c r="AO13" s="0" t="n">
        <v>234175</v>
      </c>
      <c r="AP13" s="0" t="n">
        <v>714254</v>
      </c>
      <c r="AQ13" s="0" t="n">
        <v>15442095</v>
      </c>
      <c r="AR13" s="0" t="n">
        <v>2780703</v>
      </c>
      <c r="AS13" s="0" t="n">
        <v>11949520</v>
      </c>
      <c r="AT13" s="0" t="n">
        <v>244768</v>
      </c>
      <c r="AU13" s="0" t="n">
        <v>467104</v>
      </c>
      <c r="AV13" s="0" t="n">
        <v>16993009</v>
      </c>
      <c r="AW13" s="0" t="n">
        <v>4104015</v>
      </c>
      <c r="AX13" s="0" t="n">
        <v>12219592</v>
      </c>
      <c r="AY13" s="0" t="n">
        <v>222099</v>
      </c>
      <c r="AZ13" s="0" t="n">
        <v>447303</v>
      </c>
      <c r="BA13" s="0" t="n">
        <v>14485606</v>
      </c>
      <c r="BB13" s="0" t="n">
        <v>3616161</v>
      </c>
      <c r="BC13" s="0" t="n">
        <v>10099230</v>
      </c>
      <c r="BD13" s="0" t="n">
        <v>168791</v>
      </c>
      <c r="BE13" s="0" t="n">
        <v>601424</v>
      </c>
      <c r="BF13" s="0" t="n">
        <v>16049504</v>
      </c>
      <c r="BG13" s="0" t="n">
        <v>3578053</v>
      </c>
      <c r="BH13" s="0" t="n">
        <v>11703372</v>
      </c>
      <c r="BI13" s="0" t="n">
        <v>395124</v>
      </c>
      <c r="BJ13" s="16" t="n">
        <v>372955</v>
      </c>
      <c r="BK13" s="15" t="n">
        <v>179679608</v>
      </c>
      <c r="BL13" s="0" t="n">
        <v>36689176</v>
      </c>
      <c r="BM13" s="0" t="n">
        <v>133196031</v>
      </c>
      <c r="BN13" s="0" t="n">
        <v>2755058</v>
      </c>
      <c r="BO13" s="16" t="n">
        <v>7039343</v>
      </c>
      <c r="BP13" s="19" t="n">
        <f aca="false">BL13/BK13</f>
        <v>0.204192208611675</v>
      </c>
      <c r="BQ13" s="20" t="n">
        <f aca="false">BM13/BK13</f>
        <v>0.741297426472569</v>
      </c>
      <c r="BR13" s="15" t="n">
        <v>92281737</v>
      </c>
      <c r="BS13" s="0" t="n">
        <v>18262917</v>
      </c>
      <c r="BT13" s="0" t="n">
        <v>68245144</v>
      </c>
      <c r="BU13" s="0" t="n">
        <v>1393110</v>
      </c>
      <c r="BV13" s="16" t="n">
        <v>4380566</v>
      </c>
    </row>
    <row r="14" customFormat="false" ht="12.8" hidden="false" customHeight="false" outlineLevel="0" collapsed="false">
      <c r="A14" s="15" t="n">
        <v>32</v>
      </c>
      <c r="B14" s="0" t="s">
        <v>89</v>
      </c>
      <c r="C14" s="16" t="n">
        <v>32002448067</v>
      </c>
      <c r="D14" s="15" t="n">
        <v>5987836</v>
      </c>
      <c r="E14" s="0" t="n">
        <v>6004108</v>
      </c>
      <c r="F14" s="0" t="n">
        <v>2475304</v>
      </c>
      <c r="G14" s="0" t="n">
        <v>2551937</v>
      </c>
      <c r="H14" s="0" t="n">
        <v>2135330</v>
      </c>
      <c r="I14" s="0" t="n">
        <v>2118512</v>
      </c>
      <c r="J14" s="0" t="n">
        <v>16272</v>
      </c>
      <c r="K14" s="0" t="n">
        <v>76633</v>
      </c>
      <c r="L14" s="16" t="n">
        <v>-16818</v>
      </c>
      <c r="M14" s="15" t="n">
        <v>21463597</v>
      </c>
      <c r="N14" s="0" t="n">
        <v>7654069</v>
      </c>
      <c r="O14" s="0" t="n">
        <v>12074611</v>
      </c>
      <c r="P14" s="0" t="n">
        <v>402087</v>
      </c>
      <c r="Q14" s="0" t="n">
        <v>1332830</v>
      </c>
      <c r="R14" s="0" t="n">
        <v>17926708</v>
      </c>
      <c r="S14" s="0" t="n">
        <v>5856918</v>
      </c>
      <c r="T14" s="0" t="n">
        <v>10299001</v>
      </c>
      <c r="U14" s="0" t="n">
        <v>368368</v>
      </c>
      <c r="V14" s="0" t="n">
        <v>1402421</v>
      </c>
      <c r="W14" s="0" t="n">
        <v>18568486</v>
      </c>
      <c r="X14" s="0" t="n">
        <v>6241958</v>
      </c>
      <c r="Y14" s="0" t="n">
        <v>10978249</v>
      </c>
      <c r="Z14" s="0" t="n">
        <v>353023</v>
      </c>
      <c r="AA14" s="0" t="n">
        <v>995256</v>
      </c>
      <c r="AB14" s="0" t="n">
        <v>17704896</v>
      </c>
      <c r="AC14" s="0" t="n">
        <v>6127143</v>
      </c>
      <c r="AD14" s="0" t="n">
        <v>9905389</v>
      </c>
      <c r="AE14" s="0" t="n">
        <v>314591</v>
      </c>
      <c r="AF14" s="0" t="n">
        <v>1357773</v>
      </c>
      <c r="AG14" s="0" t="n">
        <v>13951661</v>
      </c>
      <c r="AH14" s="0" t="n">
        <v>5436360</v>
      </c>
      <c r="AI14" s="0" t="n">
        <v>7531036</v>
      </c>
      <c r="AJ14" s="0" t="n">
        <v>256160</v>
      </c>
      <c r="AK14" s="0" t="n">
        <v>728105</v>
      </c>
      <c r="AL14" s="0" t="n">
        <v>13864083</v>
      </c>
      <c r="AM14" s="0" t="n">
        <v>5847178</v>
      </c>
      <c r="AN14" s="0" t="n">
        <v>6955196</v>
      </c>
      <c r="AO14" s="0" t="n">
        <v>162662</v>
      </c>
      <c r="AP14" s="0" t="n">
        <v>899047</v>
      </c>
      <c r="AQ14" s="0" t="n">
        <v>15870004</v>
      </c>
      <c r="AR14" s="0" t="n">
        <v>6974904</v>
      </c>
      <c r="AS14" s="0" t="n">
        <v>7943909</v>
      </c>
      <c r="AT14" s="0" t="n">
        <v>284874</v>
      </c>
      <c r="AU14" s="0" t="n">
        <v>666317</v>
      </c>
      <c r="AV14" s="0" t="n">
        <v>14904170</v>
      </c>
      <c r="AW14" s="0" t="n">
        <v>6234982</v>
      </c>
      <c r="AX14" s="0" t="n">
        <v>7597992</v>
      </c>
      <c r="AY14" s="0" t="n">
        <v>203453</v>
      </c>
      <c r="AZ14" s="0" t="n">
        <v>867743</v>
      </c>
      <c r="BA14" s="0" t="n">
        <v>15018527</v>
      </c>
      <c r="BB14" s="0" t="n">
        <v>5310532</v>
      </c>
      <c r="BC14" s="0" t="n">
        <v>8094691</v>
      </c>
      <c r="BD14" s="0" t="n">
        <v>145589</v>
      </c>
      <c r="BE14" s="0" t="n">
        <v>1467715</v>
      </c>
      <c r="BF14" s="0" t="n">
        <v>13623514</v>
      </c>
      <c r="BG14" s="0" t="n">
        <v>4497913</v>
      </c>
      <c r="BH14" s="0" t="n">
        <v>7867045</v>
      </c>
      <c r="BI14" s="0" t="n">
        <v>173654</v>
      </c>
      <c r="BJ14" s="16" t="n">
        <v>1084902</v>
      </c>
      <c r="BK14" s="15" t="n">
        <v>162895646</v>
      </c>
      <c r="BL14" s="0" t="n">
        <v>60181957</v>
      </c>
      <c r="BM14" s="0" t="n">
        <v>89247119</v>
      </c>
      <c r="BN14" s="0" t="n">
        <v>2664461</v>
      </c>
      <c r="BO14" s="16" t="n">
        <v>10802109</v>
      </c>
      <c r="BP14" s="19" t="n">
        <f aca="false">BL14/BK14</f>
        <v>0.369450985817018</v>
      </c>
      <c r="BQ14" s="20" t="n">
        <f aca="false">BM14/BK14</f>
        <v>0.54787909432521</v>
      </c>
      <c r="BR14" s="15" t="n">
        <v>82015834</v>
      </c>
      <c r="BS14" s="0" t="n">
        <v>29509557</v>
      </c>
      <c r="BT14" s="0" t="n">
        <v>45668871</v>
      </c>
      <c r="BU14" s="0" t="n">
        <v>1454804</v>
      </c>
      <c r="BV14" s="16" t="n">
        <v>5382602</v>
      </c>
    </row>
    <row r="15" customFormat="false" ht="12.8" hidden="false" customHeight="false" outlineLevel="0" collapsed="false">
      <c r="A15" s="15" t="n">
        <v>44</v>
      </c>
      <c r="B15" s="0" t="s">
        <v>90</v>
      </c>
      <c r="C15" s="16" t="n">
        <v>57705480055</v>
      </c>
      <c r="D15" s="15" t="n">
        <v>5552435</v>
      </c>
      <c r="E15" s="0" t="n">
        <v>5550389</v>
      </c>
      <c r="F15" s="0" t="n">
        <v>2417134</v>
      </c>
      <c r="G15" s="0" t="n">
        <v>2487281</v>
      </c>
      <c r="H15" s="0" t="n">
        <v>2108503</v>
      </c>
      <c r="I15" s="0" t="n">
        <v>2067368</v>
      </c>
      <c r="J15" s="0" t="n">
        <v>-2046</v>
      </c>
      <c r="K15" s="0" t="n">
        <v>70147</v>
      </c>
      <c r="L15" s="16" t="n">
        <v>-41135</v>
      </c>
      <c r="M15" s="15" t="n">
        <v>22832955</v>
      </c>
      <c r="N15" s="0" t="n">
        <v>6459478</v>
      </c>
      <c r="O15" s="0" t="n">
        <v>13483001</v>
      </c>
      <c r="P15" s="0" t="n">
        <v>578871</v>
      </c>
      <c r="Q15" s="0" t="n">
        <v>2311605</v>
      </c>
      <c r="R15" s="0" t="n">
        <v>18135431</v>
      </c>
      <c r="S15" s="0" t="n">
        <v>5163541</v>
      </c>
      <c r="T15" s="0" t="n">
        <v>10868398</v>
      </c>
      <c r="U15" s="0" t="n">
        <v>466805</v>
      </c>
      <c r="V15" s="0" t="n">
        <v>1636687</v>
      </c>
      <c r="W15" s="0" t="n">
        <v>20898244</v>
      </c>
      <c r="X15" s="0" t="n">
        <v>5978459</v>
      </c>
      <c r="Y15" s="0" t="n">
        <v>11194100</v>
      </c>
      <c r="Z15" s="0" t="n">
        <v>460485</v>
      </c>
      <c r="AA15" s="0" t="n">
        <v>3265200</v>
      </c>
      <c r="AB15" s="0" t="n">
        <v>14827685</v>
      </c>
      <c r="AC15" s="0" t="n">
        <v>4209795</v>
      </c>
      <c r="AD15" s="0" t="n">
        <v>9520082</v>
      </c>
      <c r="AE15" s="0" t="n">
        <v>345653</v>
      </c>
      <c r="AF15" s="0" t="n">
        <v>752155</v>
      </c>
      <c r="AG15" s="0" t="n">
        <v>13451216</v>
      </c>
      <c r="AH15" s="0" t="n">
        <v>4060902</v>
      </c>
      <c r="AI15" s="0" t="n">
        <v>7306269</v>
      </c>
      <c r="AJ15" s="0" t="n">
        <v>381714</v>
      </c>
      <c r="AK15" s="0" t="n">
        <v>1702331</v>
      </c>
      <c r="AL15" s="0" t="n">
        <v>14951466</v>
      </c>
      <c r="AM15" s="0" t="n">
        <v>4314374</v>
      </c>
      <c r="AN15" s="0" t="n">
        <v>8747456</v>
      </c>
      <c r="AO15" s="0" t="n">
        <v>459300</v>
      </c>
      <c r="AP15" s="0" t="n">
        <v>1430336</v>
      </c>
      <c r="AQ15" s="0" t="n">
        <v>14150404</v>
      </c>
      <c r="AR15" s="0" t="n">
        <v>5530559</v>
      </c>
      <c r="AS15" s="0" t="n">
        <v>7531393</v>
      </c>
      <c r="AT15" s="0" t="n">
        <v>451676</v>
      </c>
      <c r="AU15" s="0" t="n">
        <v>636776</v>
      </c>
      <c r="AV15" s="0" t="n">
        <v>14140607</v>
      </c>
      <c r="AW15" s="0" t="n">
        <v>4690104</v>
      </c>
      <c r="AX15" s="0" t="n">
        <v>7808539</v>
      </c>
      <c r="AY15" s="0" t="n">
        <v>257235</v>
      </c>
      <c r="AZ15" s="0" t="n">
        <v>1384729</v>
      </c>
      <c r="BA15" s="0" t="n">
        <v>14283481</v>
      </c>
      <c r="BB15" s="0" t="n">
        <v>5208389</v>
      </c>
      <c r="BC15" s="0" t="n">
        <v>7822436</v>
      </c>
      <c r="BD15" s="0" t="n">
        <v>291941</v>
      </c>
      <c r="BE15" s="0" t="n">
        <v>960715</v>
      </c>
      <c r="BF15" s="0" t="n">
        <v>13603073</v>
      </c>
      <c r="BG15" s="0" t="n">
        <v>4202341</v>
      </c>
      <c r="BH15" s="0" t="n">
        <v>8253540</v>
      </c>
      <c r="BI15" s="0" t="n">
        <v>253491</v>
      </c>
      <c r="BJ15" s="16" t="n">
        <v>893701</v>
      </c>
      <c r="BK15" s="15" t="n">
        <v>161274562</v>
      </c>
      <c r="BL15" s="0" t="n">
        <v>49817942</v>
      </c>
      <c r="BM15" s="0" t="n">
        <v>92535214</v>
      </c>
      <c r="BN15" s="0" t="n">
        <v>3947171</v>
      </c>
      <c r="BO15" s="16" t="n">
        <v>14974235</v>
      </c>
      <c r="BP15" s="19" t="n">
        <f aca="false">BL15/BK15</f>
        <v>0.308901424888074</v>
      </c>
      <c r="BQ15" s="20" t="n">
        <f aca="false">BM15/BK15</f>
        <v>0.573774393509126</v>
      </c>
      <c r="BR15" s="15" t="n">
        <v>82264042</v>
      </c>
      <c r="BS15" s="0" t="n">
        <v>23727071</v>
      </c>
      <c r="BT15" s="0" t="n">
        <v>47636305</v>
      </c>
      <c r="BU15" s="0" t="n">
        <v>2113957</v>
      </c>
      <c r="BV15" s="16" t="n">
        <v>8786709</v>
      </c>
    </row>
    <row r="16" customFormat="false" ht="12.8" hidden="false" customHeight="false" outlineLevel="0" collapsed="false">
      <c r="A16" s="15" t="n">
        <v>52</v>
      </c>
      <c r="B16" s="0" t="s">
        <v>91</v>
      </c>
      <c r="C16" s="16" t="n">
        <v>32363730044</v>
      </c>
      <c r="D16" s="15" t="n">
        <v>3660852</v>
      </c>
      <c r="E16" s="0" t="n">
        <v>3781423</v>
      </c>
      <c r="F16" s="0" t="n">
        <v>1587636</v>
      </c>
      <c r="G16" s="0" t="n">
        <v>1678593</v>
      </c>
      <c r="H16" s="0" t="n">
        <v>1506813</v>
      </c>
      <c r="I16" s="0" t="n">
        <v>1547761</v>
      </c>
      <c r="J16" s="0" t="n">
        <v>120571</v>
      </c>
      <c r="K16" s="0" t="n">
        <v>90957</v>
      </c>
      <c r="L16" s="16" t="n">
        <v>40948</v>
      </c>
      <c r="M16" s="15" t="n">
        <v>29923830</v>
      </c>
      <c r="N16" s="0" t="n">
        <v>7431297</v>
      </c>
      <c r="O16" s="0" t="n">
        <v>20734360</v>
      </c>
      <c r="P16" s="0" t="n">
        <v>463536</v>
      </c>
      <c r="Q16" s="0" t="n">
        <v>1294637</v>
      </c>
      <c r="R16" s="0" t="n">
        <v>25826744</v>
      </c>
      <c r="S16" s="0" t="n">
        <v>6179295</v>
      </c>
      <c r="T16" s="0" t="n">
        <v>18316013</v>
      </c>
      <c r="U16" s="0" t="n">
        <v>404211</v>
      </c>
      <c r="V16" s="0" t="n">
        <v>927225</v>
      </c>
      <c r="W16" s="0" t="n">
        <v>26273134</v>
      </c>
      <c r="X16" s="0" t="n">
        <v>7502963</v>
      </c>
      <c r="Y16" s="0" t="n">
        <v>17537567</v>
      </c>
      <c r="Z16" s="0" t="n">
        <v>309405</v>
      </c>
      <c r="AA16" s="0" t="n">
        <v>923199</v>
      </c>
      <c r="AB16" s="0" t="n">
        <v>20613203</v>
      </c>
      <c r="AC16" s="0" t="n">
        <v>5897333</v>
      </c>
      <c r="AD16" s="0" t="n">
        <v>13607686</v>
      </c>
      <c r="AE16" s="0" t="n">
        <v>224706</v>
      </c>
      <c r="AF16" s="0" t="n">
        <v>883478</v>
      </c>
      <c r="AG16" s="0" t="n">
        <v>16324225</v>
      </c>
      <c r="AH16" s="0" t="n">
        <v>4016272</v>
      </c>
      <c r="AI16" s="0" t="n">
        <v>11514046</v>
      </c>
      <c r="AJ16" s="0" t="n">
        <v>307624</v>
      </c>
      <c r="AK16" s="0" t="n">
        <v>486283</v>
      </c>
      <c r="AL16" s="0" t="n">
        <v>18110247</v>
      </c>
      <c r="AM16" s="0" t="n">
        <v>5174457</v>
      </c>
      <c r="AN16" s="0" t="n">
        <v>12076806</v>
      </c>
      <c r="AO16" s="0" t="n">
        <v>316789</v>
      </c>
      <c r="AP16" s="0" t="n">
        <v>542195</v>
      </c>
      <c r="AQ16" s="0" t="n">
        <v>17282619</v>
      </c>
      <c r="AR16" s="0" t="n">
        <v>3476051</v>
      </c>
      <c r="AS16" s="0" t="n">
        <v>13248609</v>
      </c>
      <c r="AT16" s="0" t="n">
        <v>259958</v>
      </c>
      <c r="AU16" s="0" t="n">
        <v>298001</v>
      </c>
      <c r="AV16" s="0" t="n">
        <v>17790591</v>
      </c>
      <c r="AW16" s="0" t="n">
        <v>4576605</v>
      </c>
      <c r="AX16" s="0" t="n">
        <v>12516165</v>
      </c>
      <c r="AY16" s="0" t="n">
        <v>263760</v>
      </c>
      <c r="AZ16" s="0" t="n">
        <v>434061</v>
      </c>
      <c r="BA16" s="0" t="n">
        <v>14367147</v>
      </c>
      <c r="BB16" s="0" t="n">
        <v>4854710</v>
      </c>
      <c r="BC16" s="0" t="n">
        <v>8949516</v>
      </c>
      <c r="BD16" s="0" t="n">
        <v>191509</v>
      </c>
      <c r="BE16" s="0" t="n">
        <v>371412</v>
      </c>
      <c r="BF16" s="0" t="n">
        <v>13547413</v>
      </c>
      <c r="BG16" s="0" t="n">
        <v>2755776</v>
      </c>
      <c r="BH16" s="0" t="n">
        <v>10130734</v>
      </c>
      <c r="BI16" s="0" t="n">
        <v>161443</v>
      </c>
      <c r="BJ16" s="16" t="n">
        <v>499460</v>
      </c>
      <c r="BK16" s="15" t="n">
        <v>200059153</v>
      </c>
      <c r="BL16" s="0" t="n">
        <v>51864759</v>
      </c>
      <c r="BM16" s="0" t="n">
        <v>138631502</v>
      </c>
      <c r="BN16" s="0" t="n">
        <v>2902941</v>
      </c>
      <c r="BO16" s="16" t="n">
        <v>6659951</v>
      </c>
      <c r="BP16" s="19" t="n">
        <f aca="false">BL16/BK16</f>
        <v>0.259247118775915</v>
      </c>
      <c r="BQ16" s="20" t="n">
        <f aca="false">BM16/BK16</f>
        <v>0.692952558886421</v>
      </c>
      <c r="BR16" s="15" t="n">
        <v>107147553</v>
      </c>
      <c r="BS16" s="0" t="n">
        <v>28770320</v>
      </c>
      <c r="BT16" s="0" t="n">
        <v>73052118</v>
      </c>
      <c r="BU16" s="0" t="n">
        <v>1562735</v>
      </c>
      <c r="BV16" s="16" t="n">
        <v>3762380</v>
      </c>
    </row>
    <row r="17" s="22" customFormat="true" ht="12.8" hidden="false" customHeight="false" outlineLevel="0" collapsed="false">
      <c r="A17" s="21" t="n">
        <v>53</v>
      </c>
      <c r="B17" s="22" t="s">
        <v>92</v>
      </c>
      <c r="C17" s="23" t="n">
        <v>27406628061</v>
      </c>
      <c r="D17" s="21" t="n">
        <v>3258322</v>
      </c>
      <c r="E17" s="22" t="n">
        <v>3335008</v>
      </c>
      <c r="F17" s="22" t="n">
        <v>1463112</v>
      </c>
      <c r="G17" s="22" t="n">
        <v>1535086</v>
      </c>
      <c r="H17" s="22" t="n">
        <v>1300197</v>
      </c>
      <c r="I17" s="22" t="n">
        <v>1322224</v>
      </c>
      <c r="J17" s="22" t="n">
        <v>76686</v>
      </c>
      <c r="K17" s="22" t="n">
        <v>71974</v>
      </c>
      <c r="L17" s="23" t="n">
        <v>22027</v>
      </c>
      <c r="M17" s="21" t="n">
        <v>22189136</v>
      </c>
      <c r="N17" s="22" t="n">
        <v>5472856</v>
      </c>
      <c r="O17" s="22" t="n">
        <v>15887953</v>
      </c>
      <c r="P17" s="22" t="n">
        <v>294871</v>
      </c>
      <c r="Q17" s="22" t="n">
        <v>533456</v>
      </c>
      <c r="R17" s="22" t="n">
        <v>21639891</v>
      </c>
      <c r="S17" s="22" t="n">
        <v>4708908</v>
      </c>
      <c r="T17" s="22" t="n">
        <v>16279821</v>
      </c>
      <c r="U17" s="22" t="n">
        <v>317101</v>
      </c>
      <c r="V17" s="22" t="n">
        <v>334061</v>
      </c>
      <c r="W17" s="22" t="n">
        <v>21260165</v>
      </c>
      <c r="X17" s="22" t="n">
        <v>5489128</v>
      </c>
      <c r="Y17" s="22" t="n">
        <v>14705123</v>
      </c>
      <c r="Z17" s="22" t="n">
        <v>327533</v>
      </c>
      <c r="AA17" s="22" t="n">
        <v>738381</v>
      </c>
      <c r="AB17" s="22" t="n">
        <v>18256301</v>
      </c>
      <c r="AC17" s="22" t="n">
        <v>3892354</v>
      </c>
      <c r="AD17" s="22" t="n">
        <v>13420772</v>
      </c>
      <c r="AE17" s="22" t="n">
        <v>390071</v>
      </c>
      <c r="AF17" s="22" t="n">
        <v>553104</v>
      </c>
      <c r="AG17" s="22" t="n">
        <v>14570228</v>
      </c>
      <c r="AH17" s="22" t="n">
        <v>3065432</v>
      </c>
      <c r="AI17" s="22" t="n">
        <v>10912556</v>
      </c>
      <c r="AJ17" s="22" t="n">
        <v>214590</v>
      </c>
      <c r="AK17" s="22" t="n">
        <v>377650</v>
      </c>
      <c r="AL17" s="22" t="n">
        <v>17275318</v>
      </c>
      <c r="AM17" s="22" t="n">
        <v>4117001</v>
      </c>
      <c r="AN17" s="22" t="n">
        <v>12622815</v>
      </c>
      <c r="AO17" s="22" t="n">
        <v>248285</v>
      </c>
      <c r="AP17" s="22" t="n">
        <v>287217</v>
      </c>
      <c r="AQ17" s="22" t="n">
        <v>15924296</v>
      </c>
      <c r="AR17" s="22" t="n">
        <v>3084117</v>
      </c>
      <c r="AS17" s="22" t="n">
        <v>12235235</v>
      </c>
      <c r="AT17" s="22" t="n">
        <v>178650</v>
      </c>
      <c r="AU17" s="22" t="n">
        <v>426294</v>
      </c>
      <c r="AV17" s="22" t="n">
        <v>17219775</v>
      </c>
      <c r="AW17" s="22" t="n">
        <v>4077386</v>
      </c>
      <c r="AX17" s="22" t="n">
        <v>12620599</v>
      </c>
      <c r="AY17" s="22" t="n">
        <v>245362</v>
      </c>
      <c r="AZ17" s="22" t="n">
        <v>276428</v>
      </c>
      <c r="BA17" s="22" t="n">
        <v>13536100</v>
      </c>
      <c r="BB17" s="22" t="n">
        <v>2744125</v>
      </c>
      <c r="BC17" s="22" t="n">
        <v>10354162</v>
      </c>
      <c r="BD17" s="22" t="n">
        <v>204853</v>
      </c>
      <c r="BE17" s="22" t="n">
        <v>232960</v>
      </c>
      <c r="BF17" s="22" t="n">
        <v>17387257</v>
      </c>
      <c r="BG17" s="22" t="n">
        <v>4170396</v>
      </c>
      <c r="BH17" s="22" t="n">
        <v>12778759</v>
      </c>
      <c r="BI17" s="22" t="n">
        <v>206971</v>
      </c>
      <c r="BJ17" s="23" t="n">
        <v>231131</v>
      </c>
      <c r="BK17" s="21" t="n">
        <v>179258467</v>
      </c>
      <c r="BL17" s="22" t="n">
        <v>40821703</v>
      </c>
      <c r="BM17" s="22" t="n">
        <v>131817795</v>
      </c>
      <c r="BN17" s="22" t="n">
        <v>2628287</v>
      </c>
      <c r="BO17" s="23" t="n">
        <v>3990682</v>
      </c>
      <c r="BP17" s="24" t="n">
        <f aca="false">BL17/BK17</f>
        <v>0.22772538270117</v>
      </c>
      <c r="BQ17" s="25" t="n">
        <f aca="false">BM17/BK17</f>
        <v>0.735350453487924</v>
      </c>
      <c r="BR17" s="21" t="n">
        <v>93001903</v>
      </c>
      <c r="BS17" s="22" t="n">
        <v>21272823</v>
      </c>
      <c r="BT17" s="22" t="n">
        <v>67941087</v>
      </c>
      <c r="BU17" s="22" t="n">
        <v>1497580</v>
      </c>
      <c r="BV17" s="23" t="n">
        <v>2290413</v>
      </c>
    </row>
    <row r="18" customFormat="false" ht="12.8" hidden="false" customHeight="false" outlineLevel="0" collapsed="false">
      <c r="A18" s="15" t="n">
        <v>75</v>
      </c>
      <c r="B18" s="0" t="s">
        <v>93</v>
      </c>
      <c r="C18" s="16" t="n">
        <v>85109164822</v>
      </c>
      <c r="D18" s="15" t="n">
        <v>5844177</v>
      </c>
      <c r="E18" s="0" t="n">
        <v>5979778</v>
      </c>
      <c r="F18" s="0" t="n">
        <v>2663564</v>
      </c>
      <c r="G18" s="0" t="n">
        <v>2799080</v>
      </c>
      <c r="H18" s="0" t="n">
        <v>2316305</v>
      </c>
      <c r="I18" s="0" t="n">
        <v>2348488</v>
      </c>
      <c r="J18" s="0" t="n">
        <v>135601</v>
      </c>
      <c r="K18" s="0" t="n">
        <v>135516</v>
      </c>
      <c r="L18" s="16" t="n">
        <v>32183</v>
      </c>
      <c r="M18" s="15" t="n">
        <v>46481032</v>
      </c>
      <c r="N18" s="0" t="n">
        <v>8070528</v>
      </c>
      <c r="O18" s="0" t="n">
        <v>34642530</v>
      </c>
      <c r="P18" s="0" t="n">
        <v>858703</v>
      </c>
      <c r="Q18" s="0" t="n">
        <v>2909271</v>
      </c>
      <c r="R18" s="0" t="n">
        <v>48473106</v>
      </c>
      <c r="S18" s="0" t="n">
        <v>7989903</v>
      </c>
      <c r="T18" s="0" t="n">
        <v>36493306</v>
      </c>
      <c r="U18" s="0" t="n">
        <v>630905</v>
      </c>
      <c r="V18" s="0" t="n">
        <v>3358992</v>
      </c>
      <c r="W18" s="0" t="n">
        <v>46157274</v>
      </c>
      <c r="X18" s="0" t="n">
        <v>7889543</v>
      </c>
      <c r="Y18" s="0" t="n">
        <v>32100024</v>
      </c>
      <c r="Z18" s="0" t="n">
        <v>650744</v>
      </c>
      <c r="AA18" s="0" t="n">
        <v>5516963</v>
      </c>
      <c r="AB18" s="0" t="n">
        <v>38337836</v>
      </c>
      <c r="AC18" s="0" t="n">
        <v>7596086</v>
      </c>
      <c r="AD18" s="0" t="n">
        <v>27114702</v>
      </c>
      <c r="AE18" s="0" t="n">
        <v>553821</v>
      </c>
      <c r="AF18" s="0" t="n">
        <v>3073227</v>
      </c>
      <c r="AG18" s="0" t="n">
        <v>35783806</v>
      </c>
      <c r="AH18" s="0" t="n">
        <v>8777428</v>
      </c>
      <c r="AI18" s="0" t="n">
        <v>23756857</v>
      </c>
      <c r="AJ18" s="0" t="n">
        <v>483922</v>
      </c>
      <c r="AK18" s="0" t="n">
        <v>2765599</v>
      </c>
      <c r="AL18" s="0" t="n">
        <v>33947063</v>
      </c>
      <c r="AM18" s="0" t="n">
        <v>8392269</v>
      </c>
      <c r="AN18" s="0" t="n">
        <v>23642192</v>
      </c>
      <c r="AO18" s="0" t="n">
        <v>418475</v>
      </c>
      <c r="AP18" s="0" t="n">
        <v>1494127</v>
      </c>
      <c r="AQ18" s="0" t="n">
        <v>33724874</v>
      </c>
      <c r="AR18" s="0" t="n">
        <v>7484278</v>
      </c>
      <c r="AS18" s="0" t="n">
        <v>24366754</v>
      </c>
      <c r="AT18" s="0" t="n">
        <v>556650</v>
      </c>
      <c r="AU18" s="0" t="n">
        <v>1317192</v>
      </c>
      <c r="AV18" s="0" t="n">
        <v>32626497</v>
      </c>
      <c r="AW18" s="0" t="n">
        <v>7605044</v>
      </c>
      <c r="AX18" s="0" t="n">
        <v>23468355</v>
      </c>
      <c r="AY18" s="0" t="n">
        <v>401025</v>
      </c>
      <c r="AZ18" s="0" t="n">
        <v>1152073</v>
      </c>
      <c r="BA18" s="0" t="n">
        <v>31294250</v>
      </c>
      <c r="BB18" s="0" t="n">
        <v>6244359</v>
      </c>
      <c r="BC18" s="0" t="n">
        <v>23152428</v>
      </c>
      <c r="BD18" s="0" t="n">
        <v>438302</v>
      </c>
      <c r="BE18" s="0" t="n">
        <v>1459161</v>
      </c>
      <c r="BF18" s="0" t="n">
        <v>35890749</v>
      </c>
      <c r="BG18" s="0" t="n">
        <v>7183998</v>
      </c>
      <c r="BH18" s="0" t="n">
        <v>26493244</v>
      </c>
      <c r="BI18" s="0" t="n">
        <v>431237</v>
      </c>
      <c r="BJ18" s="16" t="n">
        <v>1782270</v>
      </c>
      <c r="BK18" s="15" t="n">
        <v>382716487</v>
      </c>
      <c r="BL18" s="0" t="n">
        <v>77233436</v>
      </c>
      <c r="BM18" s="0" t="n">
        <v>275230392</v>
      </c>
      <c r="BN18" s="0" t="n">
        <v>5423784</v>
      </c>
      <c r="BO18" s="16" t="n">
        <v>24828875</v>
      </c>
      <c r="BP18" s="19" t="n">
        <f aca="false">BL18/BK18</f>
        <v>0.201803263312249</v>
      </c>
      <c r="BQ18" s="20" t="n">
        <f aca="false">BM18/BK18</f>
        <v>0.719149556784054</v>
      </c>
      <c r="BR18" s="15" t="n">
        <v>202699085</v>
      </c>
      <c r="BS18" s="0" t="n">
        <v>40645229</v>
      </c>
      <c r="BT18" s="0" t="n">
        <v>143107081</v>
      </c>
      <c r="BU18" s="0" t="n">
        <v>2737867</v>
      </c>
      <c r="BV18" s="16" t="n">
        <v>16208908</v>
      </c>
    </row>
    <row r="19" customFormat="false" ht="12.8" hidden="false" customHeight="false" outlineLevel="0" collapsed="false">
      <c r="A19" s="15" t="n">
        <v>76</v>
      </c>
      <c r="B19" s="0" t="s">
        <v>94</v>
      </c>
      <c r="C19" s="16" t="n">
        <v>73409589368</v>
      </c>
      <c r="D19" s="15" t="n">
        <v>5683878</v>
      </c>
      <c r="E19" s="0" t="n">
        <v>5885496</v>
      </c>
      <c r="F19" s="0" t="n">
        <v>2565369</v>
      </c>
      <c r="G19" s="0" t="n">
        <v>2730721</v>
      </c>
      <c r="H19" s="0" t="n">
        <v>2167033</v>
      </c>
      <c r="I19" s="0" t="n">
        <v>2240504</v>
      </c>
      <c r="J19" s="0" t="n">
        <v>201618</v>
      </c>
      <c r="K19" s="0" t="n">
        <v>165352</v>
      </c>
      <c r="L19" s="16" t="n">
        <v>73471</v>
      </c>
      <c r="M19" s="15" t="n">
        <v>36810095</v>
      </c>
      <c r="N19" s="0" t="n">
        <v>8677558</v>
      </c>
      <c r="O19" s="0" t="n">
        <v>25699760</v>
      </c>
      <c r="P19" s="0" t="n">
        <v>742504</v>
      </c>
      <c r="Q19" s="0" t="n">
        <v>1690273</v>
      </c>
      <c r="R19" s="0" t="n">
        <v>33499824</v>
      </c>
      <c r="S19" s="0" t="n">
        <v>6663445</v>
      </c>
      <c r="T19" s="0" t="n">
        <v>23825387</v>
      </c>
      <c r="U19" s="0" t="n">
        <v>736363</v>
      </c>
      <c r="V19" s="0" t="n">
        <v>2274629</v>
      </c>
      <c r="W19" s="0" t="n">
        <v>29735346</v>
      </c>
      <c r="X19" s="0" t="n">
        <v>5341014</v>
      </c>
      <c r="Y19" s="0" t="n">
        <v>21868943</v>
      </c>
      <c r="Z19" s="0" t="n">
        <v>737032</v>
      </c>
      <c r="AA19" s="0" t="n">
        <v>1788357</v>
      </c>
      <c r="AB19" s="0" t="n">
        <v>26928574</v>
      </c>
      <c r="AC19" s="0" t="n">
        <v>5620562</v>
      </c>
      <c r="AD19" s="0" t="n">
        <v>18753126</v>
      </c>
      <c r="AE19" s="0" t="n">
        <v>702419</v>
      </c>
      <c r="AF19" s="0" t="n">
        <v>1852467</v>
      </c>
      <c r="AG19" s="0" t="n">
        <v>24767583</v>
      </c>
      <c r="AH19" s="0" t="n">
        <v>5878511</v>
      </c>
      <c r="AI19" s="0" t="n">
        <v>16658132</v>
      </c>
      <c r="AJ19" s="0" t="n">
        <v>758487</v>
      </c>
      <c r="AK19" s="0" t="n">
        <v>1472453</v>
      </c>
      <c r="AL19" s="0" t="n">
        <v>27652235</v>
      </c>
      <c r="AM19" s="0" t="n">
        <v>6270402</v>
      </c>
      <c r="AN19" s="0" t="n">
        <v>18328042</v>
      </c>
      <c r="AO19" s="0" t="n">
        <v>621567</v>
      </c>
      <c r="AP19" s="0" t="n">
        <v>2432224</v>
      </c>
      <c r="AQ19" s="0" t="n">
        <v>27854559</v>
      </c>
      <c r="AR19" s="0" t="n">
        <v>5229364</v>
      </c>
      <c r="AS19" s="0" t="n">
        <v>20753817</v>
      </c>
      <c r="AT19" s="0" t="n">
        <v>679806</v>
      </c>
      <c r="AU19" s="0" t="n">
        <v>1191572</v>
      </c>
      <c r="AV19" s="0" t="n">
        <v>24690625</v>
      </c>
      <c r="AW19" s="0" t="n">
        <v>5567224</v>
      </c>
      <c r="AX19" s="0" t="n">
        <v>17713946</v>
      </c>
      <c r="AY19" s="0" t="n">
        <v>318405</v>
      </c>
      <c r="AZ19" s="0" t="n">
        <v>1091050</v>
      </c>
      <c r="BA19" s="0" t="n">
        <v>21555984</v>
      </c>
      <c r="BB19" s="0" t="n">
        <v>4420848</v>
      </c>
      <c r="BC19" s="0" t="n">
        <v>15389673</v>
      </c>
      <c r="BD19" s="0" t="n">
        <v>429421</v>
      </c>
      <c r="BE19" s="0" t="n">
        <v>1316042</v>
      </c>
      <c r="BF19" s="0" t="n">
        <v>23901478</v>
      </c>
      <c r="BG19" s="0" t="n">
        <v>5616149</v>
      </c>
      <c r="BH19" s="0" t="n">
        <v>16858642</v>
      </c>
      <c r="BI19" s="0" t="n">
        <v>518448</v>
      </c>
      <c r="BJ19" s="16" t="n">
        <v>908239</v>
      </c>
      <c r="BK19" s="15" t="n">
        <v>277396303</v>
      </c>
      <c r="BL19" s="0" t="n">
        <v>59285077</v>
      </c>
      <c r="BM19" s="0" t="n">
        <v>195849468</v>
      </c>
      <c r="BN19" s="0" t="n">
        <v>6244452</v>
      </c>
      <c r="BO19" s="16" t="n">
        <v>16017306</v>
      </c>
      <c r="BP19" s="19" t="n">
        <f aca="false">BL19/BK19</f>
        <v>0.213719780540839</v>
      </c>
      <c r="BQ19" s="20" t="n">
        <f aca="false">BM19/BK19</f>
        <v>0.706027679107173</v>
      </c>
      <c r="BR19" s="15" t="n">
        <v>142583562</v>
      </c>
      <c r="BS19" s="0" t="n">
        <v>29773934</v>
      </c>
      <c r="BT19" s="0" t="n">
        <v>99433630</v>
      </c>
      <c r="BU19" s="0" t="n">
        <v>3555868</v>
      </c>
      <c r="BV19" s="16" t="n">
        <v>9820130</v>
      </c>
    </row>
    <row r="20" customFormat="false" ht="12.8" hidden="false" customHeight="false" outlineLevel="0" collapsed="false">
      <c r="A20" s="15" t="n">
        <v>84</v>
      </c>
      <c r="B20" s="0" t="s">
        <v>95</v>
      </c>
      <c r="C20" s="16" t="n">
        <v>70796936274</v>
      </c>
      <c r="D20" s="15" t="n">
        <v>7757595</v>
      </c>
      <c r="E20" s="0" t="n">
        <v>7994459</v>
      </c>
      <c r="F20" s="0" t="n">
        <v>3389977</v>
      </c>
      <c r="G20" s="0" t="n">
        <v>3575049</v>
      </c>
      <c r="H20" s="0" t="n">
        <v>3167764</v>
      </c>
      <c r="I20" s="0" t="n">
        <v>3229489</v>
      </c>
      <c r="J20" s="0" t="n">
        <v>236864</v>
      </c>
      <c r="K20" s="0" t="n">
        <v>185072</v>
      </c>
      <c r="L20" s="16" t="n">
        <v>61725</v>
      </c>
      <c r="M20" s="15" t="n">
        <v>38097351</v>
      </c>
      <c r="N20" s="0" t="n">
        <v>9551464</v>
      </c>
      <c r="O20" s="0" t="n">
        <v>25853405</v>
      </c>
      <c r="P20" s="0" t="n">
        <v>972590</v>
      </c>
      <c r="Q20" s="0" t="n">
        <v>1719892</v>
      </c>
      <c r="R20" s="0" t="n">
        <v>35025812</v>
      </c>
      <c r="S20" s="0" t="n">
        <v>6910415</v>
      </c>
      <c r="T20" s="0" t="n">
        <v>25292779</v>
      </c>
      <c r="U20" s="0" t="n">
        <v>953668</v>
      </c>
      <c r="V20" s="0" t="n">
        <v>1868950</v>
      </c>
      <c r="W20" s="0" t="n">
        <v>30863666</v>
      </c>
      <c r="X20" s="0" t="n">
        <v>6687377</v>
      </c>
      <c r="Y20" s="0" t="n">
        <v>22050499</v>
      </c>
      <c r="Z20" s="0" t="n">
        <v>677019</v>
      </c>
      <c r="AA20" s="0" t="n">
        <v>1448771</v>
      </c>
      <c r="AB20" s="0" t="n">
        <v>32032636</v>
      </c>
      <c r="AC20" s="0" t="n">
        <v>8211434</v>
      </c>
      <c r="AD20" s="0" t="n">
        <v>21110643</v>
      </c>
      <c r="AE20" s="0" t="n">
        <v>569365</v>
      </c>
      <c r="AF20" s="0" t="n">
        <v>2141194</v>
      </c>
      <c r="AG20" s="0" t="n">
        <v>26463897</v>
      </c>
      <c r="AH20" s="0" t="n">
        <v>6828297</v>
      </c>
      <c r="AI20" s="0" t="n">
        <v>17541781</v>
      </c>
      <c r="AJ20" s="0" t="n">
        <v>509066</v>
      </c>
      <c r="AK20" s="0" t="n">
        <v>1584753</v>
      </c>
      <c r="AL20" s="0" t="n">
        <v>28232126</v>
      </c>
      <c r="AM20" s="0" t="n">
        <v>7220446</v>
      </c>
      <c r="AN20" s="0" t="n">
        <v>19761209</v>
      </c>
      <c r="AO20" s="0" t="n">
        <v>567325</v>
      </c>
      <c r="AP20" s="0" t="n">
        <v>683146</v>
      </c>
      <c r="AQ20" s="0" t="n">
        <v>25152864</v>
      </c>
      <c r="AR20" s="0" t="n">
        <v>6187927</v>
      </c>
      <c r="AS20" s="0" t="n">
        <v>17358011</v>
      </c>
      <c r="AT20" s="0" t="n">
        <v>496889</v>
      </c>
      <c r="AU20" s="0" t="n">
        <v>1110037</v>
      </c>
      <c r="AV20" s="0" t="n">
        <v>29183039</v>
      </c>
      <c r="AW20" s="0" t="n">
        <v>7458677</v>
      </c>
      <c r="AX20" s="0" t="n">
        <v>20114871</v>
      </c>
      <c r="AY20" s="0" t="n">
        <v>606721</v>
      </c>
      <c r="AZ20" s="0" t="n">
        <v>1002770</v>
      </c>
      <c r="BA20" s="0" t="n">
        <v>26315185</v>
      </c>
      <c r="BB20" s="0" t="n">
        <v>7412859</v>
      </c>
      <c r="BC20" s="0" t="n">
        <v>17649239</v>
      </c>
      <c r="BD20" s="0" t="n">
        <v>515102</v>
      </c>
      <c r="BE20" s="0" t="n">
        <v>737985</v>
      </c>
      <c r="BF20" s="0" t="n">
        <v>30502466</v>
      </c>
      <c r="BG20" s="0" t="n">
        <v>7273660</v>
      </c>
      <c r="BH20" s="0" t="n">
        <v>22037545</v>
      </c>
      <c r="BI20" s="0" t="n">
        <v>526295</v>
      </c>
      <c r="BJ20" s="16" t="n">
        <v>664966</v>
      </c>
      <c r="BK20" s="15" t="n">
        <v>301869042</v>
      </c>
      <c r="BL20" s="0" t="n">
        <v>73742556</v>
      </c>
      <c r="BM20" s="0" t="n">
        <v>208769982</v>
      </c>
      <c r="BN20" s="0" t="n">
        <v>6394040</v>
      </c>
      <c r="BO20" s="16" t="n">
        <v>12962464</v>
      </c>
      <c r="BP20" s="19" t="n">
        <f aca="false">BL20/BK20</f>
        <v>0.244286580403962</v>
      </c>
      <c r="BQ20" s="20" t="n">
        <f aca="false">BM20/BK20</f>
        <v>0.691591229815477</v>
      </c>
      <c r="BR20" s="15" t="n">
        <v>152618137</v>
      </c>
      <c r="BS20" s="0" t="n">
        <v>35857969</v>
      </c>
      <c r="BT20" s="0" t="n">
        <v>105756911</v>
      </c>
      <c r="BU20" s="0" t="n">
        <v>3276443</v>
      </c>
      <c r="BV20" s="16" t="n">
        <v>7726814</v>
      </c>
    </row>
    <row r="21" customFormat="false" ht="12.8" hidden="false" customHeight="false" outlineLevel="0" collapsed="false">
      <c r="A21" s="15" t="n">
        <v>93</v>
      </c>
      <c r="B21" s="0" t="s">
        <v>96</v>
      </c>
      <c r="C21" s="16" t="n">
        <v>31685800982</v>
      </c>
      <c r="D21" s="15" t="n">
        <v>4953675</v>
      </c>
      <c r="E21" s="0" t="n">
        <v>5052832</v>
      </c>
      <c r="F21" s="0" t="n">
        <v>2211127</v>
      </c>
      <c r="G21" s="0" t="n">
        <v>2309646</v>
      </c>
      <c r="H21" s="0" t="n">
        <v>1889067</v>
      </c>
      <c r="I21" s="0" t="n">
        <v>1918431</v>
      </c>
      <c r="J21" s="0" t="n">
        <v>99157</v>
      </c>
      <c r="K21" s="0" t="n">
        <v>98519</v>
      </c>
      <c r="L21" s="16" t="n">
        <v>29364</v>
      </c>
      <c r="M21" s="15" t="n">
        <v>19881048</v>
      </c>
      <c r="N21" s="0" t="n">
        <v>7957395</v>
      </c>
      <c r="O21" s="0" t="n">
        <v>10920108</v>
      </c>
      <c r="P21" s="0" t="n">
        <v>530630</v>
      </c>
      <c r="Q21" s="0" t="n">
        <v>472915</v>
      </c>
      <c r="R21" s="0" t="n">
        <v>13970406</v>
      </c>
      <c r="S21" s="0" t="n">
        <v>3486828</v>
      </c>
      <c r="T21" s="0" t="n">
        <v>9235983</v>
      </c>
      <c r="U21" s="0" t="n">
        <v>432066</v>
      </c>
      <c r="V21" s="0" t="n">
        <v>815529</v>
      </c>
      <c r="W21" s="0" t="n">
        <v>14525529</v>
      </c>
      <c r="X21" s="0" t="n">
        <v>5040244</v>
      </c>
      <c r="Y21" s="0" t="n">
        <v>8764174</v>
      </c>
      <c r="Z21" s="0" t="n">
        <v>305354</v>
      </c>
      <c r="AA21" s="0" t="n">
        <v>415757</v>
      </c>
      <c r="AB21" s="0" t="n">
        <v>13484665</v>
      </c>
      <c r="AC21" s="0" t="n">
        <v>2749770</v>
      </c>
      <c r="AD21" s="0" t="n">
        <v>9488083</v>
      </c>
      <c r="AE21" s="0" t="n">
        <v>408530</v>
      </c>
      <c r="AF21" s="0" t="n">
        <v>838282</v>
      </c>
      <c r="AG21" s="0" t="n">
        <v>14972267</v>
      </c>
      <c r="AH21" s="0" t="n">
        <v>4619377</v>
      </c>
      <c r="AI21" s="0" t="n">
        <v>9390458</v>
      </c>
      <c r="AJ21" s="0" t="n">
        <v>378867</v>
      </c>
      <c r="AK21" s="0" t="n">
        <v>583565</v>
      </c>
      <c r="AL21" s="0" t="n">
        <v>13547040</v>
      </c>
      <c r="AM21" s="0" t="n">
        <v>2582498</v>
      </c>
      <c r="AN21" s="0" t="n">
        <v>9714989</v>
      </c>
      <c r="AO21" s="0" t="n">
        <v>387563</v>
      </c>
      <c r="AP21" s="0" t="n">
        <v>861990</v>
      </c>
      <c r="AQ21" s="0" t="n">
        <v>14026208</v>
      </c>
      <c r="AR21" s="0" t="n">
        <v>3283729</v>
      </c>
      <c r="AS21" s="0" t="n">
        <v>9615538</v>
      </c>
      <c r="AT21" s="0" t="n">
        <v>312961</v>
      </c>
      <c r="AU21" s="0" t="n">
        <v>813980</v>
      </c>
      <c r="AV21" s="0" t="n">
        <v>11702699</v>
      </c>
      <c r="AW21" s="0" t="n">
        <v>2204251</v>
      </c>
      <c r="AX21" s="0" t="n">
        <v>8240083</v>
      </c>
      <c r="AY21" s="0" t="n">
        <v>335242</v>
      </c>
      <c r="AZ21" s="0" t="n">
        <v>923123</v>
      </c>
      <c r="BA21" s="0" t="n">
        <v>10620288</v>
      </c>
      <c r="BB21" s="0" t="n">
        <v>3250476</v>
      </c>
      <c r="BC21" s="0" t="n">
        <v>6936922</v>
      </c>
      <c r="BD21" s="0" t="n">
        <v>254005</v>
      </c>
      <c r="BE21" s="0" t="n">
        <v>178885</v>
      </c>
      <c r="BF21" s="0" t="n">
        <v>12024510</v>
      </c>
      <c r="BG21" s="0" t="n">
        <v>2236757</v>
      </c>
      <c r="BH21" s="0" t="n">
        <v>9255924</v>
      </c>
      <c r="BI21" s="0" t="n">
        <v>292087</v>
      </c>
      <c r="BJ21" s="16" t="n">
        <v>239742</v>
      </c>
      <c r="BK21" s="15" t="n">
        <v>138754660</v>
      </c>
      <c r="BL21" s="0" t="n">
        <v>37411325</v>
      </c>
      <c r="BM21" s="0" t="n">
        <v>91562262</v>
      </c>
      <c r="BN21" s="0" t="n">
        <v>3637305</v>
      </c>
      <c r="BO21" s="16" t="n">
        <v>6143768</v>
      </c>
      <c r="BP21" s="19" t="n">
        <f aca="false">BL21/BK21</f>
        <v>0.269622115754527</v>
      </c>
      <c r="BQ21" s="20" t="n">
        <f aca="false">BM21/BK21</f>
        <v>0.659886031935792</v>
      </c>
      <c r="BR21" s="15" t="n">
        <v>70499907</v>
      </c>
      <c r="BS21" s="0" t="n">
        <v>18478717</v>
      </c>
      <c r="BT21" s="0" t="n">
        <v>46593687</v>
      </c>
      <c r="BU21" s="0" t="n">
        <v>1912380</v>
      </c>
      <c r="BV21" s="16" t="n">
        <v>3515123</v>
      </c>
    </row>
    <row r="22" customFormat="false" ht="12.8" hidden="false" customHeight="false" outlineLevel="0" collapsed="false">
      <c r="A22" s="15" t="n">
        <v>94</v>
      </c>
      <c r="B22" s="0" t="s">
        <v>97</v>
      </c>
      <c r="C22" s="16" t="n">
        <v>8759769344</v>
      </c>
      <c r="D22" s="15" t="n">
        <v>320208</v>
      </c>
      <c r="E22" s="0" t="n">
        <v>338554</v>
      </c>
      <c r="F22" s="0" t="n">
        <v>138974</v>
      </c>
      <c r="G22" s="0" t="n">
        <v>149969</v>
      </c>
      <c r="H22" s="0" t="n">
        <v>126219</v>
      </c>
      <c r="I22" s="0" t="n">
        <v>133732</v>
      </c>
      <c r="J22" s="0" t="n">
        <v>18346</v>
      </c>
      <c r="K22" s="0" t="n">
        <v>10995</v>
      </c>
      <c r="L22" s="16" t="n">
        <v>7513</v>
      </c>
      <c r="M22" s="2" t="n">
        <v>2450950</v>
      </c>
      <c r="N22" s="0" t="n">
        <v>279763</v>
      </c>
      <c r="O22" s="0" t="n">
        <v>1975244</v>
      </c>
      <c r="P22" s="0" t="n">
        <v>92034</v>
      </c>
      <c r="Q22" s="0" t="n">
        <v>103909</v>
      </c>
      <c r="R22" s="0" t="n">
        <v>2788796</v>
      </c>
      <c r="S22" s="0" t="n">
        <v>259106</v>
      </c>
      <c r="T22" s="0" t="n">
        <v>1953753</v>
      </c>
      <c r="U22" s="0" t="n">
        <v>60139</v>
      </c>
      <c r="V22" s="0" t="n">
        <v>515798</v>
      </c>
      <c r="W22" s="0" t="n">
        <v>2286054</v>
      </c>
      <c r="X22" s="0" t="n">
        <v>245422</v>
      </c>
      <c r="Y22" s="0" t="n">
        <v>1945366</v>
      </c>
      <c r="Z22" s="0" t="n">
        <v>58761</v>
      </c>
      <c r="AA22" s="0" t="n">
        <v>36505</v>
      </c>
      <c r="AB22" s="0" t="n">
        <v>2877284</v>
      </c>
      <c r="AC22" s="0" t="n">
        <v>601947</v>
      </c>
      <c r="AD22" s="0" t="n">
        <v>1901619</v>
      </c>
      <c r="AE22" s="0" t="n">
        <v>75595</v>
      </c>
      <c r="AF22" s="0" t="n">
        <v>298123</v>
      </c>
      <c r="AG22" s="0" t="n">
        <v>1953725</v>
      </c>
      <c r="AH22" s="0" t="n">
        <v>259095</v>
      </c>
      <c r="AI22" s="0" t="n">
        <v>1507999</v>
      </c>
      <c r="AJ22" s="0" t="n">
        <v>41852</v>
      </c>
      <c r="AK22" s="0" t="n">
        <v>144779</v>
      </c>
      <c r="AL22" s="0" t="n">
        <v>1956688</v>
      </c>
      <c r="AM22" s="0" t="n">
        <v>221786</v>
      </c>
      <c r="AN22" s="0" t="n">
        <v>1447470</v>
      </c>
      <c r="AO22" s="0" t="n">
        <v>74009</v>
      </c>
      <c r="AP22" s="0" t="n">
        <v>213423</v>
      </c>
      <c r="AQ22" s="0" t="n">
        <v>1690062</v>
      </c>
      <c r="AR22" s="0" t="n">
        <v>241153</v>
      </c>
      <c r="AS22" s="0" t="n">
        <v>1229667</v>
      </c>
      <c r="AT22" s="0" t="n">
        <v>22217</v>
      </c>
      <c r="AU22" s="0" t="n">
        <v>197025</v>
      </c>
      <c r="AV22" s="0" t="n">
        <v>1598115</v>
      </c>
      <c r="AW22" s="0" t="n">
        <v>93996</v>
      </c>
      <c r="AX22" s="0" t="n">
        <v>1354919</v>
      </c>
      <c r="AY22" s="0" t="n">
        <v>52483</v>
      </c>
      <c r="AZ22" s="0" t="n">
        <v>96717</v>
      </c>
      <c r="BA22" s="0" t="n">
        <v>2231424</v>
      </c>
      <c r="BB22" s="0" t="n">
        <v>242076</v>
      </c>
      <c r="BC22" s="0" t="n">
        <v>1979056</v>
      </c>
      <c r="BD22" s="0" t="n">
        <v>3483</v>
      </c>
      <c r="BE22" s="0" t="n">
        <v>6809</v>
      </c>
      <c r="BF22" s="0" t="n">
        <v>1577259</v>
      </c>
      <c r="BG22" s="0" t="n">
        <v>176968</v>
      </c>
      <c r="BH22" s="0" t="n">
        <v>1116209</v>
      </c>
      <c r="BI22" s="0" t="n">
        <v>21053</v>
      </c>
      <c r="BJ22" s="2" t="n">
        <v>263029</v>
      </c>
      <c r="BK22" s="26" t="n">
        <v>21410357</v>
      </c>
      <c r="BL22" s="26" t="n">
        <v>2621312</v>
      </c>
      <c r="BM22" s="26" t="n">
        <v>16411302</v>
      </c>
      <c r="BN22" s="26" t="n">
        <v>501626</v>
      </c>
      <c r="BO22" s="26" t="n">
        <v>1876117</v>
      </c>
      <c r="BP22" s="27" t="n">
        <f aca="false">BL22/BK22</f>
        <v>0.122431961316666</v>
      </c>
      <c r="BQ22" s="28" t="n">
        <f aca="false">BM22/BK22</f>
        <v>0.766512300565563</v>
      </c>
      <c r="BR22" s="29" t="n">
        <v>11862547</v>
      </c>
      <c r="BS22" s="26" t="n">
        <v>1587356</v>
      </c>
      <c r="BT22" s="26" t="n">
        <v>8756207</v>
      </c>
      <c r="BU22" s="26" t="n">
        <v>310356</v>
      </c>
      <c r="BV22" s="30" t="n">
        <v>1208628</v>
      </c>
    </row>
    <row r="23" customFormat="false" ht="12.8" hidden="false" customHeight="false" outlineLevel="0" collapsed="false">
      <c r="A23" s="12"/>
      <c r="B23" s="13" t="s">
        <v>98</v>
      </c>
      <c r="C23" s="14" t="n">
        <f aca="false">SUM(C4:C22)</f>
        <v>548873853773</v>
      </c>
      <c r="D23" s="12" t="n">
        <f aca="false">SUM(D4:D22)</f>
        <v>65564371</v>
      </c>
      <c r="E23" s="13" t="n">
        <f aca="false">SUM(E4:E22)</f>
        <v>66732132</v>
      </c>
      <c r="F23" s="13" t="n">
        <f aca="false">SUM(F4:F22)</f>
        <v>28516903</v>
      </c>
      <c r="G23" s="13" t="n">
        <f aca="false">SUM(G4:G22)</f>
        <v>29749128</v>
      </c>
      <c r="H23" s="13" t="n">
        <f aca="false">SUM(H4:H22)</f>
        <v>26347601</v>
      </c>
      <c r="I23" s="13" t="n">
        <f aca="false">SUM(I4:I22)</f>
        <v>26602831</v>
      </c>
      <c r="J23" s="13" t="n">
        <f aca="false">SUM(J4:J22)</f>
        <v>1167761</v>
      </c>
      <c r="K23" s="13" t="n">
        <f aca="false">SUM(K4:K22)</f>
        <v>1232225</v>
      </c>
      <c r="L23" s="14" t="n">
        <f aca="false">SUM(L4:L22)</f>
        <v>255230</v>
      </c>
      <c r="M23" s="12" t="n">
        <f aca="false">SUM(M4:M22)</f>
        <v>315955056</v>
      </c>
      <c r="N23" s="13" t="n">
        <f aca="false">SUM(N4:N22)</f>
        <v>80963465</v>
      </c>
      <c r="O23" s="13" t="n">
        <f aca="false">SUM(O4:O22)</f>
        <v>212116075</v>
      </c>
      <c r="P23" s="13" t="n">
        <f aca="false">SUM(P4:P22)</f>
        <v>6574911</v>
      </c>
      <c r="Q23" s="13" t="n">
        <f aca="false">SUM(Q4:Q22)</f>
        <v>16300605</v>
      </c>
      <c r="R23" s="13" t="n">
        <f aca="false">SUM(R4:R22)</f>
        <v>291346552</v>
      </c>
      <c r="S23" s="13" t="n">
        <f aca="false">SUM(S4:S22)</f>
        <v>66765506</v>
      </c>
      <c r="T23" s="13" t="n">
        <f aca="false">SUM(T4:T22)</f>
        <v>199233122</v>
      </c>
      <c r="U23" s="13" t="n">
        <f aca="false">SUM(U4:U22)</f>
        <v>5968741</v>
      </c>
      <c r="V23" s="13" t="n">
        <f aca="false">SUM(V4:V22)</f>
        <v>19379183</v>
      </c>
      <c r="W23" s="13" t="n">
        <f aca="false">SUM(W4:W22)</f>
        <v>277854821</v>
      </c>
      <c r="X23" s="13" t="n">
        <f aca="false">SUM(X4:X22)</f>
        <v>68263532</v>
      </c>
      <c r="Y23" s="13" t="n">
        <f aca="false">SUM(Y4:Y22)</f>
        <v>185767676</v>
      </c>
      <c r="Z23" s="13" t="n">
        <f aca="false">SUM(Z4:Z22)</f>
        <v>5244072</v>
      </c>
      <c r="AA23" s="13" t="n">
        <f aca="false">SUM(AA4:AA22)</f>
        <v>18579541</v>
      </c>
      <c r="AB23" s="13" t="n">
        <f aca="false">SUM(AB4:AB22)</f>
        <v>244528807</v>
      </c>
      <c r="AC23" s="13" t="n">
        <f aca="false">SUM(AC4:AC22)</f>
        <v>60018020</v>
      </c>
      <c r="AD23" s="13" t="n">
        <f aca="false">SUM(AD4:AD22)</f>
        <v>164204734</v>
      </c>
      <c r="AE23" s="13" t="n">
        <f aca="false">SUM(AE4:AE22)</f>
        <v>4765357</v>
      </c>
      <c r="AF23" s="13" t="n">
        <f aca="false">SUM(AF4:AF22)</f>
        <v>15540696</v>
      </c>
      <c r="AG23" s="13" t="n">
        <f aca="false">SUM(AG4:AG22)</f>
        <v>213671151</v>
      </c>
      <c r="AH23" s="13" t="n">
        <f aca="false">SUM(AH4:AH22)</f>
        <v>55650080</v>
      </c>
      <c r="AI23" s="13" t="n">
        <f aca="false">SUM(AI4:AI22)</f>
        <v>141159472</v>
      </c>
      <c r="AJ23" s="13" t="n">
        <f aca="false">SUM(AJ4:AJ22)</f>
        <v>4565714</v>
      </c>
      <c r="AK23" s="13" t="n">
        <f aca="false">SUM(AK4:AK22)</f>
        <v>12295885</v>
      </c>
      <c r="AL23" s="13" t="n">
        <f aca="false">SUM(AL4:AL22)</f>
        <v>229453566</v>
      </c>
      <c r="AM23" s="13" t="n">
        <f aca="false">SUM(AM4:AM22)</f>
        <v>60334263</v>
      </c>
      <c r="AN23" s="13" t="n">
        <f aca="false">SUM(AN4:AN22)</f>
        <v>152854963</v>
      </c>
      <c r="AO23" s="13" t="n">
        <f aca="false">SUM(AO4:AO22)</f>
        <v>4450321</v>
      </c>
      <c r="AP23" s="13" t="n">
        <f aca="false">SUM(AP4:AP22)</f>
        <v>11814019</v>
      </c>
      <c r="AQ23" s="13" t="n">
        <f aca="false">SUM(AQ4:AQ22)</f>
        <v>226144175</v>
      </c>
      <c r="AR23" s="13" t="n">
        <f aca="false">SUM(AR4:AR22)</f>
        <v>58671256</v>
      </c>
      <c r="AS23" s="13" t="n">
        <f aca="false">SUM(AS4:AS22)</f>
        <v>153641592</v>
      </c>
      <c r="AT23" s="13" t="n">
        <f aca="false">SUM(AT4:AT22)</f>
        <v>4632247</v>
      </c>
      <c r="AU23" s="13" t="n">
        <f aca="false">SUM(AU4:AU22)</f>
        <v>9199080</v>
      </c>
      <c r="AV23" s="13" t="n">
        <f aca="false">SUM(AV4:AV22)</f>
        <v>223538283</v>
      </c>
      <c r="AW23" s="13" t="n">
        <f aca="false">SUM(AW4:AW22)</f>
        <v>61102615</v>
      </c>
      <c r="AX23" s="13" t="n">
        <f aca="false">SUM(AX4:AX22)</f>
        <v>149202197</v>
      </c>
      <c r="AY23" s="13" t="n">
        <f aca="false">SUM(AY4:AY22)</f>
        <v>3700645</v>
      </c>
      <c r="AZ23" s="13" t="n">
        <f aca="false">SUM(AZ4:AZ22)</f>
        <v>9532826</v>
      </c>
      <c r="BA23" s="13" t="n">
        <f aca="false">SUM(BA4:BA22)</f>
        <v>198083103</v>
      </c>
      <c r="BB23" s="13" t="n">
        <f aca="false">SUM(BB4:BB22)</f>
        <v>55769308</v>
      </c>
      <c r="BC23" s="13" t="n">
        <f aca="false">SUM(BC4:BC22)</f>
        <v>130811235</v>
      </c>
      <c r="BD23" s="13" t="n">
        <f aca="false">SUM(BD4:BD22)</f>
        <v>3234881</v>
      </c>
      <c r="BE23" s="13" t="n">
        <f aca="false">SUM(BE4:BE22)</f>
        <v>8267679</v>
      </c>
      <c r="BF23" s="13" t="n">
        <f aca="false">SUM(BF4:BF22)</f>
        <v>210788310</v>
      </c>
      <c r="BG23" s="13" t="n">
        <f aca="false">SUM(BG4:BG22)</f>
        <v>51242044</v>
      </c>
      <c r="BH23" s="13" t="n">
        <f aca="false">SUM(BH4:BH22)</f>
        <v>147379937</v>
      </c>
      <c r="BI23" s="13" t="n">
        <f aca="false">SUM(BI4:BI22)</f>
        <v>3724833</v>
      </c>
      <c r="BJ23" s="14" t="n">
        <f aca="false">SUM(BJ4:BJ22)</f>
        <v>8441496</v>
      </c>
      <c r="BK23" s="12" t="n">
        <f aca="false">SUM(BK4:BK22)</f>
        <v>2431363824</v>
      </c>
      <c r="BL23" s="13" t="n">
        <f aca="false">SUM(BL4:BL22)</f>
        <v>618780089</v>
      </c>
      <c r="BM23" s="13" t="n">
        <f aca="false">SUM(BM4:BM22)</f>
        <v>1636371003</v>
      </c>
      <c r="BN23" s="13" t="n">
        <f aca="false">SUM(BN4:BN22)</f>
        <v>46861722</v>
      </c>
      <c r="BO23" s="14" t="n">
        <f aca="false">SUM(BO4:BO22)</f>
        <v>129351010</v>
      </c>
      <c r="BP23" s="17" t="n">
        <f aca="false">BL23/BK23</f>
        <v>0.254499175685687</v>
      </c>
      <c r="BQ23" s="17" t="n">
        <f aca="false">BM23/BK23</f>
        <v>0.673025972850043</v>
      </c>
      <c r="BR23" s="12" t="n">
        <f aca="false">SUM(BR4:BR22)</f>
        <v>1256854897</v>
      </c>
      <c r="BS23" s="13" t="n">
        <f aca="false">SUM(BS4:BS22)</f>
        <v>311031401</v>
      </c>
      <c r="BT23" s="13" t="n">
        <f aca="false">SUM(BT4:BT22)</f>
        <v>843219967</v>
      </c>
      <c r="BU23" s="13" t="n">
        <f aca="false">SUM(BU4:BU22)</f>
        <v>24994205</v>
      </c>
      <c r="BV23" s="14" t="n">
        <f aca="false">SUM(BV4:BV22)</f>
        <v>77609324</v>
      </c>
    </row>
    <row r="24" customFormat="false" ht="12.8" hidden="false" customHeight="false" outlineLevel="0" collapsed="false">
      <c r="A24" s="15" t="n">
        <v>99</v>
      </c>
      <c r="B24" s="0" t="s">
        <v>99</v>
      </c>
      <c r="C24" s="16" t="n">
        <f aca="false">SUM(C10:C22)</f>
        <v>548873853773</v>
      </c>
      <c r="D24" s="15" t="n">
        <f aca="false">SUM(D10:D22)</f>
        <v>63697480</v>
      </c>
      <c r="E24" s="2" t="n">
        <f aca="false">SUM(E10:E22)</f>
        <v>64843631</v>
      </c>
      <c r="F24" s="2" t="n">
        <f aca="false">SUM(F10:F22)</f>
        <v>27806367</v>
      </c>
      <c r="G24" s="2" t="n">
        <f aca="false">SUM(G10:G22)</f>
        <v>28996520</v>
      </c>
      <c r="H24" s="2" t="n">
        <f aca="false">SUM(H10:H22)</f>
        <v>25776675</v>
      </c>
      <c r="I24" s="2" t="n">
        <f aca="false">SUM(I10:I22)</f>
        <v>26012477</v>
      </c>
      <c r="J24" s="2" t="n">
        <f aca="false">SUM(J10:J22)</f>
        <v>1146151</v>
      </c>
      <c r="K24" s="2" t="n">
        <f aca="false">SUM(K10:K22)</f>
        <v>1190153</v>
      </c>
      <c r="L24" s="16" t="n">
        <f aca="false">SUM(L10:L22)</f>
        <v>235802</v>
      </c>
      <c r="M24" s="15" t="n">
        <f aca="false">SUM(M10:M22)</f>
        <v>305758589</v>
      </c>
      <c r="N24" s="2" t="n">
        <f aca="false">SUM(N10:N22)</f>
        <v>78257539</v>
      </c>
      <c r="O24" s="2" t="n">
        <f aca="false">SUM(O10:O22)</f>
        <v>205334536</v>
      </c>
      <c r="P24" s="2" t="n">
        <f aca="false">SUM(P10:P22)</f>
        <v>6218669</v>
      </c>
      <c r="Q24" s="2" t="n">
        <f aca="false">SUM(Q10:Q22)</f>
        <v>15947845</v>
      </c>
      <c r="R24" s="2" t="n">
        <f aca="false">SUM(R10:R22)</f>
        <v>282289949</v>
      </c>
      <c r="S24" s="2" t="n">
        <f aca="false">SUM(S10:S22)</f>
        <v>65295518</v>
      </c>
      <c r="T24" s="2" t="n">
        <f aca="false">SUM(T10:T22)</f>
        <v>192057360</v>
      </c>
      <c r="U24" s="2" t="n">
        <f aca="false">SUM(U10:U22)</f>
        <v>5695296</v>
      </c>
      <c r="V24" s="2" t="n">
        <f aca="false">SUM(V10:V22)</f>
        <v>19241775</v>
      </c>
      <c r="W24" s="2" t="n">
        <f aca="false">SUM(W10:W22)</f>
        <v>269582143</v>
      </c>
      <c r="X24" s="2" t="n">
        <f aca="false">SUM(X10:X22)</f>
        <v>67279997</v>
      </c>
      <c r="Y24" s="2" t="n">
        <f aca="false">SUM(Y10:Y22)</f>
        <v>179057969</v>
      </c>
      <c r="Z24" s="2" t="n">
        <f aca="false">SUM(Z10:Z22)</f>
        <v>4884527</v>
      </c>
      <c r="AA24" s="2" t="n">
        <f aca="false">SUM(AA10:AA22)</f>
        <v>18359650</v>
      </c>
      <c r="AB24" s="2" t="n">
        <f aca="false">SUM(AB10:AB22)</f>
        <v>238157292</v>
      </c>
      <c r="AC24" s="2" t="n">
        <f aca="false">SUM(AC10:AC22)</f>
        <v>59527624</v>
      </c>
      <c r="AD24" s="2" t="n">
        <f aca="false">SUM(AD10:AD22)</f>
        <v>158726213</v>
      </c>
      <c r="AE24" s="2" t="n">
        <f aca="false">SUM(AE10:AE22)</f>
        <v>4582117</v>
      </c>
      <c r="AF24" s="2" t="n">
        <f aca="false">SUM(AF10:AF22)</f>
        <v>15321338</v>
      </c>
      <c r="AG24" s="2" t="n">
        <f aca="false">SUM(AG10:AG22)</f>
        <v>207646554</v>
      </c>
      <c r="AH24" s="2" t="n">
        <f aca="false">SUM(AH10:AH22)</f>
        <v>55014753</v>
      </c>
      <c r="AI24" s="2" t="n">
        <f aca="false">SUM(AI10:AI22)</f>
        <v>136165700</v>
      </c>
      <c r="AJ24" s="2" t="n">
        <f aca="false">SUM(AJ10:AJ22)</f>
        <v>4354606</v>
      </c>
      <c r="AK24" s="2" t="n">
        <f aca="false">SUM(AK10:AK22)</f>
        <v>12111495</v>
      </c>
      <c r="AL24" s="2" t="n">
        <f aca="false">SUM(AL10:AL22)</f>
        <v>219427094</v>
      </c>
      <c r="AM24" s="2" t="n">
        <f aca="false">SUM(AM10:AM22)</f>
        <v>58529487</v>
      </c>
      <c r="AN24" s="2" t="n">
        <f aca="false">SUM(AN10:AN22)</f>
        <v>145112749</v>
      </c>
      <c r="AO24" s="2" t="n">
        <f aca="false">SUM(AO10:AO22)</f>
        <v>4036448</v>
      </c>
      <c r="AP24" s="2" t="n">
        <f aca="false">SUM(AP10:AP22)</f>
        <v>11748410</v>
      </c>
      <c r="AQ24" s="2" t="n">
        <f aca="false">SUM(AQ10:AQ22)</f>
        <v>219557320</v>
      </c>
      <c r="AR24" s="2" t="n">
        <f aca="false">SUM(AR10:AR22)</f>
        <v>57167701</v>
      </c>
      <c r="AS24" s="2" t="n">
        <f aca="false">SUM(AS10:AS22)</f>
        <v>148961160</v>
      </c>
      <c r="AT24" s="2" t="n">
        <f aca="false">SUM(AT10:AT22)</f>
        <v>4389020</v>
      </c>
      <c r="AU24" s="2" t="n">
        <f aca="false">SUM(AU10:AU22)</f>
        <v>9039439</v>
      </c>
      <c r="AV24" s="2" t="n">
        <f aca="false">SUM(AV10:AV22)</f>
        <v>217223903</v>
      </c>
      <c r="AW24" s="2" t="n">
        <f aca="false">SUM(AW10:AW22)</f>
        <v>59758426</v>
      </c>
      <c r="AX24" s="2" t="n">
        <f aca="false">SUM(AX10:AX22)</f>
        <v>144512317</v>
      </c>
      <c r="AY24" s="2" t="n">
        <f aca="false">SUM(AY10:AY22)</f>
        <v>3519137</v>
      </c>
      <c r="AZ24" s="2" t="n">
        <f aca="false">SUM(AZ10:AZ22)</f>
        <v>9434023</v>
      </c>
      <c r="BA24" s="2" t="n">
        <f aca="false">SUM(BA10:BA22)</f>
        <v>192973231</v>
      </c>
      <c r="BB24" s="2" t="n">
        <f aca="false">SUM(BB10:BB22)</f>
        <v>54945663</v>
      </c>
      <c r="BC24" s="2" t="n">
        <f aca="false">SUM(BC10:BC22)</f>
        <v>126627733</v>
      </c>
      <c r="BD24" s="2" t="n">
        <f aca="false">SUM(BD10:BD22)</f>
        <v>3161751</v>
      </c>
      <c r="BE24" s="2" t="n">
        <f aca="false">SUM(BE10:BE22)</f>
        <v>8238084</v>
      </c>
      <c r="BF24" s="2" t="n">
        <f aca="false">SUM(BF10:BF22)</f>
        <v>206090675</v>
      </c>
      <c r="BG24" s="2" t="n">
        <f aca="false">SUM(BG10:BG22)</f>
        <v>50361152</v>
      </c>
      <c r="BH24" s="2" t="n">
        <f aca="false">SUM(BH10:BH22)</f>
        <v>143821202</v>
      </c>
      <c r="BI24" s="2" t="n">
        <f aca="false">SUM(BI10:BI22)</f>
        <v>3583880</v>
      </c>
      <c r="BJ24" s="16" t="n">
        <f aca="false">SUM(BJ10:BJ22)</f>
        <v>8324441</v>
      </c>
      <c r="BK24" s="15" t="n">
        <f aca="false">SUM(BK10:BK22)</f>
        <v>2358706750</v>
      </c>
      <c r="BL24" s="2" t="n">
        <f aca="false">SUM(BL10:BL22)</f>
        <v>606137860</v>
      </c>
      <c r="BM24" s="2" t="n">
        <f aca="false">SUM(BM10:BM22)</f>
        <v>1580376939</v>
      </c>
      <c r="BN24" s="2" t="n">
        <f aca="false">SUM(BN10:BN22)</f>
        <v>44425451</v>
      </c>
      <c r="BO24" s="16" t="n">
        <f aca="false">SUM(BO10:BO22)</f>
        <v>127766500</v>
      </c>
      <c r="BP24" s="19" t="n">
        <f aca="false">BL24/BK24</f>
        <v>0.256978897440303</v>
      </c>
      <c r="BQ24" s="19" t="n">
        <f aca="false">BM24/BK24</f>
        <v>0.670018406908786</v>
      </c>
      <c r="BR24" s="15" t="n">
        <f aca="false">SUM(BR10:BR22)</f>
        <v>1217103032</v>
      </c>
      <c r="BS24" s="2" t="n">
        <f aca="false">SUM(BS10:BS22)</f>
        <v>305647379</v>
      </c>
      <c r="BT24" s="2" t="n">
        <f aca="false">SUM(BT10:BT22)</f>
        <v>811119991</v>
      </c>
      <c r="BU24" s="2" t="n">
        <f aca="false">SUM(BU10:BU22)</f>
        <v>23552994</v>
      </c>
      <c r="BV24" s="16" t="n">
        <f aca="false">SUM(BV10:BV22)</f>
        <v>76782668</v>
      </c>
    </row>
    <row r="25" customFormat="false" ht="12.8" hidden="false" customHeight="false" outlineLevel="0" collapsed="false">
      <c r="A25" s="29"/>
      <c r="B25" s="26" t="s">
        <v>100</v>
      </c>
      <c r="C25" s="30" t="n">
        <f aca="false">C24-C10</f>
        <v>536809474742</v>
      </c>
      <c r="D25" s="29" t="n">
        <f aca="false">D24-D10</f>
        <v>51737673</v>
      </c>
      <c r="E25" s="26" t="n">
        <f aca="false">E24-E10</f>
        <v>52630184</v>
      </c>
      <c r="F25" s="26" t="n">
        <f aca="false">F24-F10</f>
        <v>22764714</v>
      </c>
      <c r="G25" s="26" t="n">
        <f aca="false">G24-G10</f>
        <v>23774350</v>
      </c>
      <c r="H25" s="26" t="n">
        <f aca="false">H24-H10</f>
        <v>20091061</v>
      </c>
      <c r="I25" s="26" t="n">
        <f aca="false">I24-I10</f>
        <v>20242636</v>
      </c>
      <c r="J25" s="26" t="n">
        <f aca="false">J24-J10</f>
        <v>892511</v>
      </c>
      <c r="K25" s="26" t="n">
        <f aca="false">K24-K10</f>
        <v>1009636</v>
      </c>
      <c r="L25" s="30" t="n">
        <f aca="false">L24-L10</f>
        <v>151575</v>
      </c>
      <c r="M25" s="29" t="n">
        <f aca="false">M24-M10</f>
        <v>294679792</v>
      </c>
      <c r="N25" s="26" t="n">
        <f aca="false">N24-N10</f>
        <v>72310504</v>
      </c>
      <c r="O25" s="26" t="n">
        <f aca="false">O24-O10</f>
        <v>201271435</v>
      </c>
      <c r="P25" s="26" t="n">
        <f aca="false">P24-P10</f>
        <v>5839119</v>
      </c>
      <c r="Q25" s="26" t="n">
        <f aca="false">Q24-Q10</f>
        <v>15258734</v>
      </c>
      <c r="R25" s="26" t="n">
        <f aca="false">R24-R10</f>
        <v>270379925</v>
      </c>
      <c r="S25" s="26" t="n">
        <f aca="false">S24-S10</f>
        <v>58948485</v>
      </c>
      <c r="T25" s="26" t="n">
        <f aca="false">T24-T10</f>
        <v>188384831</v>
      </c>
      <c r="U25" s="26" t="n">
        <f aca="false">U24-U10</f>
        <v>5229773</v>
      </c>
      <c r="V25" s="26" t="n">
        <f aca="false">V24-V10</f>
        <v>17816836</v>
      </c>
      <c r="W25" s="26" t="n">
        <f aca="false">W24-W10</f>
        <v>259647640</v>
      </c>
      <c r="X25" s="26" t="n">
        <f aca="false">X24-X10</f>
        <v>63208162</v>
      </c>
      <c r="Y25" s="26" t="n">
        <f aca="false">Y24-Y10</f>
        <v>174334760</v>
      </c>
      <c r="Z25" s="26" t="n">
        <f aca="false">Z24-Z10</f>
        <v>4527762</v>
      </c>
      <c r="AA25" s="26" t="n">
        <f aca="false">AA24-AA10</f>
        <v>17576956</v>
      </c>
      <c r="AB25" s="26" t="n">
        <f aca="false">AB24-AB10</f>
        <v>228759743</v>
      </c>
      <c r="AC25" s="26" t="n">
        <f aca="false">AC24-AC10</f>
        <v>55414998</v>
      </c>
      <c r="AD25" s="26" t="n">
        <f aca="false">AD24-AD10</f>
        <v>155208480</v>
      </c>
      <c r="AE25" s="26" t="n">
        <f aca="false">AE24-AE10</f>
        <v>4264662</v>
      </c>
      <c r="AF25" s="26" t="n">
        <f aca="false">AF24-AF10</f>
        <v>13871603</v>
      </c>
      <c r="AG25" s="26" t="n">
        <f aca="false">AG24-AG10</f>
        <v>199378713</v>
      </c>
      <c r="AH25" s="26" t="n">
        <f aca="false">AH24-AH10</f>
        <v>51566055</v>
      </c>
      <c r="AI25" s="26" t="n">
        <f aca="false">AI24-AI10</f>
        <v>132526340</v>
      </c>
      <c r="AJ25" s="26" t="n">
        <f aca="false">AJ24-AJ10</f>
        <v>4017406</v>
      </c>
      <c r="AK25" s="26" t="n">
        <f aca="false">AK24-AK10</f>
        <v>11268912</v>
      </c>
      <c r="AL25" s="26" t="n">
        <f aca="false">AL24-AL10</f>
        <v>210350123</v>
      </c>
      <c r="AM25" s="26" t="n">
        <f aca="false">AM24-AM10</f>
        <v>54381247</v>
      </c>
      <c r="AN25" s="26" t="n">
        <f aca="false">AN24-AN10</f>
        <v>140873475</v>
      </c>
      <c r="AO25" s="26" t="n">
        <f aca="false">AO24-AO10</f>
        <v>3909852</v>
      </c>
      <c r="AP25" s="26" t="n">
        <f aca="false">AP24-AP10</f>
        <v>11185549</v>
      </c>
      <c r="AQ25" s="26" t="n">
        <f aca="false">AQ24-AQ10</f>
        <v>208831196</v>
      </c>
      <c r="AR25" s="26" t="n">
        <f aca="false">AR24-AR10</f>
        <v>51734507</v>
      </c>
      <c r="AS25" s="26" t="n">
        <f aca="false">AS24-AS10</f>
        <v>144752844</v>
      </c>
      <c r="AT25" s="26" t="n">
        <f aca="false">AT24-AT10</f>
        <v>3943294</v>
      </c>
      <c r="AU25" s="26" t="n">
        <f aca="false">AU24-AU10</f>
        <v>8400551</v>
      </c>
      <c r="AV25" s="26" t="n">
        <f aca="false">AV24-AV10</f>
        <v>206275476</v>
      </c>
      <c r="AW25" s="26" t="n">
        <f aca="false">AW24-AW10</f>
        <v>54222095</v>
      </c>
      <c r="AX25" s="26" t="n">
        <f aca="false">AX24-AX10</f>
        <v>140149006</v>
      </c>
      <c r="AY25" s="26" t="n">
        <f aca="false">AY24-AY10</f>
        <v>3303254</v>
      </c>
      <c r="AZ25" s="26" t="n">
        <f aca="false">AZ24-AZ10</f>
        <v>8601121</v>
      </c>
      <c r="BA25" s="26" t="n">
        <f aca="false">BA24-BA10</f>
        <v>183263841</v>
      </c>
      <c r="BB25" s="26" t="n">
        <f aca="false">BB24-BB10</f>
        <v>49433741</v>
      </c>
      <c r="BC25" s="26" t="n">
        <f aca="false">BC24-BC10</f>
        <v>122856673</v>
      </c>
      <c r="BD25" s="26" t="n">
        <f aca="false">BD24-BD10</f>
        <v>2945270</v>
      </c>
      <c r="BE25" s="26" t="n">
        <f aca="false">BE24-BE10</f>
        <v>8028157</v>
      </c>
      <c r="BF25" s="26" t="n">
        <f aca="false">BF24-BF10</f>
        <v>198319791</v>
      </c>
      <c r="BG25" s="26" t="n">
        <f aca="false">BG24-BG10</f>
        <v>47219536</v>
      </c>
      <c r="BH25" s="26" t="n">
        <f aca="false">BH24-BH10</f>
        <v>139905415</v>
      </c>
      <c r="BI25" s="26" t="n">
        <f aca="false">BI24-BI10</f>
        <v>3311998</v>
      </c>
      <c r="BJ25" s="30" t="n">
        <f aca="false">BJ24-BJ10</f>
        <v>7882842</v>
      </c>
      <c r="BK25" s="29" t="n">
        <f aca="false">BK24-BK10</f>
        <v>2259886240</v>
      </c>
      <c r="BL25" s="26" t="n">
        <f aca="false">BL24-BL10</f>
        <v>558439330</v>
      </c>
      <c r="BM25" s="26" t="n">
        <f aca="false">BM24-BM10</f>
        <v>1540263259</v>
      </c>
      <c r="BN25" s="26" t="n">
        <f aca="false">BN24-BN10</f>
        <v>41292390</v>
      </c>
      <c r="BO25" s="30" t="n">
        <f aca="false">BO24-BO10</f>
        <v>119891261</v>
      </c>
      <c r="BP25" s="27" t="n">
        <f aca="false">BL25/BK25</f>
        <v>0.247109487245694</v>
      </c>
      <c r="BQ25" s="27" t="n">
        <f aca="false">BM25/BK25</f>
        <v>0.681566723022306</v>
      </c>
      <c r="BR25" s="29" t="n">
        <f aca="false">BR24-BR10</f>
        <v>1168516144</v>
      </c>
      <c r="BS25" s="26" t="n">
        <f aca="false">BS24-BS10</f>
        <v>283518947</v>
      </c>
      <c r="BT25" s="26" t="n">
        <f aca="false">BT24-BT10</f>
        <v>791327886</v>
      </c>
      <c r="BU25" s="26" t="n">
        <f aca="false">BU24-BU10</f>
        <v>21949455</v>
      </c>
      <c r="BV25" s="30" t="n">
        <f aca="false">BV24-BV10</f>
        <v>71719856</v>
      </c>
    </row>
    <row r="26" customFormat="false" ht="12.8" hidden="false" customHeight="false" outlineLevel="0" collapsed="false">
      <c r="BP26" s="31"/>
      <c r="BQ26" s="31"/>
    </row>
    <row r="28" customFormat="false" ht="12.8" hidden="false" customHeight="false" outlineLevel="0" collapsed="false">
      <c r="A28" s="32" t="s">
        <v>101</v>
      </c>
      <c r="J28" s="32" t="s">
        <v>102</v>
      </c>
    </row>
    <row r="30" customFormat="false" ht="12.8" hidden="false" customHeight="false" outlineLevel="0" collapsed="false">
      <c r="A30" s="0" t="s">
        <v>103</v>
      </c>
      <c r="F30" s="33" t="n">
        <f aca="false">BK17/10000</f>
        <v>17925.8467</v>
      </c>
      <c r="J30" s="0" t="s">
        <v>104</v>
      </c>
      <c r="K30" s="0" t="s">
        <v>105</v>
      </c>
    </row>
    <row r="31" customFormat="false" ht="12.8" hidden="false" customHeight="false" outlineLevel="0" collapsed="false">
      <c r="A31" s="0" t="s">
        <v>106</v>
      </c>
      <c r="F31" s="34"/>
      <c r="J31" s="0" t="s">
        <v>10</v>
      </c>
      <c r="K31" s="0" t="s">
        <v>107</v>
      </c>
    </row>
    <row r="32" customFormat="false" ht="12.8" hidden="false" customHeight="false" outlineLevel="0" collapsed="false">
      <c r="A32" s="0" t="s">
        <v>108</v>
      </c>
      <c r="F32" s="35" t="n">
        <f aca="false">BK17/C17</f>
        <v>0.00654069762252465</v>
      </c>
      <c r="J32" s="0" t="s">
        <v>11</v>
      </c>
      <c r="K32" s="0" t="s">
        <v>109</v>
      </c>
    </row>
    <row r="33" customFormat="false" ht="12.8" hidden="false" customHeight="false" outlineLevel="0" collapsed="false">
      <c r="J33" s="0" t="s">
        <v>12</v>
      </c>
      <c r="K33" s="0" t="s">
        <v>110</v>
      </c>
    </row>
    <row r="34" customFormat="false" ht="12.8" hidden="false" customHeight="false" outlineLevel="0" collapsed="false">
      <c r="A34" s="0" t="s">
        <v>111</v>
      </c>
      <c r="F34" s="33" t="n">
        <f aca="false">BM17/10/10000</f>
        <v>1318.17795</v>
      </c>
      <c r="J34" s="0" t="s">
        <v>13</v>
      </c>
      <c r="K34" s="0" t="s">
        <v>112</v>
      </c>
    </row>
    <row r="35" customFormat="false" ht="12.8" hidden="false" customHeight="false" outlineLevel="0" collapsed="false">
      <c r="A35" s="0" t="s">
        <v>113</v>
      </c>
      <c r="F35" s="33" t="n">
        <f aca="false">BL17/10/10000</f>
        <v>408.21703</v>
      </c>
      <c r="J35" s="0" t="s">
        <v>18</v>
      </c>
      <c r="K35" s="0" t="s">
        <v>114</v>
      </c>
    </row>
    <row r="36" customFormat="false" ht="12.8" hidden="false" customHeight="false" outlineLevel="0" collapsed="false">
      <c r="A36" s="0" t="s">
        <v>115</v>
      </c>
      <c r="F36" s="33" t="n">
        <f aca="false">(BN17+BO17)/10/10000</f>
        <v>66.18969</v>
      </c>
      <c r="J36" s="0" t="s">
        <v>14</v>
      </c>
      <c r="K36" s="0" t="s">
        <v>116</v>
      </c>
    </row>
    <row r="37" customFormat="false" ht="12.8" hidden="false" customHeight="false" outlineLevel="0" collapsed="false">
      <c r="J37" s="0" t="s">
        <v>15</v>
      </c>
      <c r="K37" s="0" t="s">
        <v>117</v>
      </c>
    </row>
    <row r="38" customFormat="false" ht="12.8" hidden="false" customHeight="false" outlineLevel="0" collapsed="false">
      <c r="A38" s="0" t="s">
        <v>118</v>
      </c>
      <c r="F38" s="35" t="n">
        <f aca="false">BK17/BK24</f>
        <v>0.0759986238221432</v>
      </c>
      <c r="J38" s="0" t="s">
        <v>19</v>
      </c>
      <c r="K38" s="0" t="s">
        <v>119</v>
      </c>
    </row>
    <row r="39" customFormat="false" ht="12.8" hidden="false" customHeight="false" outlineLevel="0" collapsed="false">
      <c r="A39" s="0" t="s">
        <v>120</v>
      </c>
      <c r="F39" s="35" t="n">
        <f aca="false">C17/C24</f>
        <v>0.0499324715007005</v>
      </c>
      <c r="J39" s="0" t="s">
        <v>16</v>
      </c>
      <c r="K39" s="0" t="s">
        <v>121</v>
      </c>
    </row>
    <row r="40" customFormat="false" ht="12.8" hidden="false" customHeight="false" outlineLevel="0" collapsed="false">
      <c r="J40" s="0" t="s">
        <v>17</v>
      </c>
      <c r="K40" s="0" t="s">
        <v>122</v>
      </c>
    </row>
    <row r="41" customFormat="false" ht="12.8" hidden="false" customHeight="false" outlineLevel="0" collapsed="false">
      <c r="A41" s="0" t="s">
        <v>123</v>
      </c>
      <c r="F41" s="35" t="n">
        <f aca="false">BM17/BM24</f>
        <v>0.0834090853561867</v>
      </c>
      <c r="J41" s="0" t="s">
        <v>20</v>
      </c>
      <c r="K41" s="0" t="s">
        <v>124</v>
      </c>
    </row>
    <row r="42" customFormat="false" ht="12.8" hidden="false" customHeight="false" outlineLevel="0" collapsed="false">
      <c r="A42" s="0" t="s">
        <v>125</v>
      </c>
      <c r="F42" s="35" t="n">
        <f aca="false">E17/E24</f>
        <v>0.0514315430608752</v>
      </c>
    </row>
    <row r="43" customFormat="false" ht="12.8" hidden="false" customHeight="false" outlineLevel="0" collapsed="false">
      <c r="J43" s="2" t="s">
        <v>21</v>
      </c>
      <c r="K43" s="0" t="s">
        <v>126</v>
      </c>
    </row>
    <row r="44" customFormat="false" ht="12.8" hidden="false" customHeight="false" outlineLevel="0" collapsed="false">
      <c r="J44" s="0" t="s">
        <v>22</v>
      </c>
      <c r="K44" s="0" t="s">
        <v>127</v>
      </c>
    </row>
    <row r="45" customFormat="false" ht="12.8" hidden="false" customHeight="false" outlineLevel="0" collapsed="false">
      <c r="J45" s="0" t="s">
        <v>23</v>
      </c>
      <c r="K45" s="0" t="s">
        <v>128</v>
      </c>
    </row>
    <row r="46" customFormat="false" ht="12.8" hidden="false" customHeight="false" outlineLevel="0" collapsed="false">
      <c r="J46" s="0" t="s">
        <v>24</v>
      </c>
      <c r="K46" s="0" t="s">
        <v>129</v>
      </c>
    </row>
    <row r="47" customFormat="false" ht="12.8" hidden="false" customHeight="false" outlineLevel="0" collapsed="false">
      <c r="J47" s="0" t="s">
        <v>25</v>
      </c>
      <c r="K47" s="0" t="s">
        <v>130</v>
      </c>
    </row>
    <row r="49" customFormat="false" ht="12.8" hidden="false" customHeight="false" outlineLevel="0" collapsed="false">
      <c r="J49" s="2" t="s">
        <v>71</v>
      </c>
      <c r="K49" s="0" t="s">
        <v>131</v>
      </c>
    </row>
    <row r="50" customFormat="false" ht="12.8" hidden="false" customHeight="false" outlineLevel="0" collapsed="false">
      <c r="J50" s="2" t="s">
        <v>72</v>
      </c>
      <c r="K50" s="0" t="s">
        <v>132</v>
      </c>
    </row>
    <row r="51" customFormat="false" ht="12.8" hidden="false" customHeight="false" outlineLevel="0" collapsed="false">
      <c r="J51" s="2" t="s">
        <v>73</v>
      </c>
      <c r="K51" s="0" t="s">
        <v>133</v>
      </c>
    </row>
    <row r="52" customFormat="false" ht="12.8" hidden="false" customHeight="false" outlineLevel="0" collapsed="false">
      <c r="J52" s="2" t="s">
        <v>74</v>
      </c>
      <c r="K52" s="0" t="s">
        <v>134</v>
      </c>
    </row>
    <row r="53" customFormat="false" ht="12.8" hidden="false" customHeight="false" outlineLevel="0" collapsed="false">
      <c r="J53" s="2" t="s">
        <v>75</v>
      </c>
      <c r="K53" s="0" t="s">
        <v>135</v>
      </c>
    </row>
    <row r="55" customFormat="false" ht="12.8" hidden="false" customHeight="false" outlineLevel="0" collapsed="false">
      <c r="J55" s="0" t="s">
        <v>136</v>
      </c>
    </row>
  </sheetData>
  <mergeCells count="7">
    <mergeCell ref="A4:C4"/>
    <mergeCell ref="D4:L4"/>
    <mergeCell ref="M4:BJ4"/>
    <mergeCell ref="BK4:BO4"/>
    <mergeCell ref="BP4:BP5"/>
    <mergeCell ref="BQ4:BQ5"/>
    <mergeCell ref="BR4:BV4"/>
  </mergeCells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9" scale="100" firstPageNumber="1" fitToWidth="1" fitToHeight="1" pageOrder="downThenOver" orientation="landscape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O67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N78" activeCellId="0" sqref="N78"/>
    </sheetView>
  </sheetViews>
  <sheetFormatPr defaultColWidth="11.53515625" defaultRowHeight="12.8" zeroHeight="false" outlineLevelRow="0" outlineLevelCol="0"/>
  <cols>
    <col collapsed="false" customWidth="true" hidden="false" outlineLevel="0" max="12" min="1" style="36" width="15.31"/>
    <col collapsed="false" customWidth="false" hidden="false" outlineLevel="0" max="15" min="13" style="36" width="11.52"/>
  </cols>
  <sheetData>
    <row r="1" customFormat="false" ht="15" hidden="false" customHeight="true" outlineLevel="0" collapsed="false">
      <c r="A1" s="37" t="s">
        <v>137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3" customFormat="false" ht="12.8" hidden="false" customHeight="true" outlineLevel="0" collapsed="false">
      <c r="A3" s="38" t="s">
        <v>138</v>
      </c>
      <c r="B3" s="38"/>
      <c r="C3" s="38"/>
    </row>
    <row r="4" s="36" customFormat="true" ht="23.85" hidden="false" customHeight="true" outlineLevel="0" collapsed="false">
      <c r="B4" s="39" t="s">
        <v>139</v>
      </c>
      <c r="C4" s="39"/>
      <c r="D4" s="39" t="s">
        <v>140</v>
      </c>
      <c r="E4" s="39"/>
      <c r="F4" s="39" t="s">
        <v>141</v>
      </c>
      <c r="G4" s="39"/>
      <c r="H4" s="39" t="s">
        <v>142</v>
      </c>
      <c r="I4" s="39"/>
      <c r="J4" s="39" t="s">
        <v>143</v>
      </c>
      <c r="K4" s="39"/>
    </row>
    <row r="5" customFormat="false" ht="23.85" hidden="false" customHeight="false" outlineLevel="0" collapsed="false">
      <c r="A5" s="40"/>
      <c r="B5" s="40" t="s">
        <v>144</v>
      </c>
      <c r="C5" s="40" t="s">
        <v>92</v>
      </c>
      <c r="D5" s="40" t="s">
        <v>144</v>
      </c>
      <c r="E5" s="40" t="s">
        <v>92</v>
      </c>
      <c r="F5" s="40" t="s">
        <v>144</v>
      </c>
      <c r="G5" s="40" t="s">
        <v>92</v>
      </c>
      <c r="H5" s="40" t="s">
        <v>144</v>
      </c>
      <c r="I5" s="40" t="s">
        <v>92</v>
      </c>
      <c r="J5" s="40" t="s">
        <v>144</v>
      </c>
      <c r="K5" s="40" t="s">
        <v>92</v>
      </c>
    </row>
    <row r="6" s="45" customFormat="true" ht="12.8" hidden="false" customHeight="false" outlineLevel="0" collapsed="false">
      <c r="A6" s="41" t="n">
        <v>2011</v>
      </c>
      <c r="B6" s="42" t="n">
        <f aca="false">donnees_publication_foncier!M$24/10000</f>
        <v>30575.8589</v>
      </c>
      <c r="C6" s="42" t="n">
        <f aca="false">donnees_publication_foncier!M$17/10000</f>
        <v>2218.9136</v>
      </c>
      <c r="D6" s="43" t="n">
        <f aca="false">donnees_publication_foncier!N$24/10000</f>
        <v>7825.7539</v>
      </c>
      <c r="E6" s="43" t="n">
        <f aca="false">donnees_publication_foncier!N$17/10000</f>
        <v>547.2856</v>
      </c>
      <c r="F6" s="42" t="n">
        <f aca="false">donnees_publication_foncier!O$24/10000</f>
        <v>20533.4536</v>
      </c>
      <c r="G6" s="42" t="n">
        <f aca="false">donnees_publication_foncier!O$17/10000</f>
        <v>1588.7953</v>
      </c>
      <c r="H6" s="44" t="n">
        <f aca="false">D6/B6</f>
        <v>0.255945513275508</v>
      </c>
      <c r="I6" s="44" t="n">
        <f aca="false">E6/C6</f>
        <v>0.246645745918183</v>
      </c>
      <c r="J6" s="44" t="n">
        <f aca="false">F6/B6</f>
        <v>0.671557703976715</v>
      </c>
      <c r="K6" s="44" t="n">
        <f aca="false">G6/C6</f>
        <v>0.716023958751706</v>
      </c>
      <c r="L6" s="41"/>
      <c r="M6" s="41"/>
      <c r="N6" s="41"/>
      <c r="O6" s="41"/>
    </row>
    <row r="7" s="45" customFormat="true" ht="12.8" hidden="false" customHeight="false" outlineLevel="0" collapsed="false">
      <c r="A7" s="41" t="n">
        <v>2012</v>
      </c>
      <c r="B7" s="42" t="n">
        <f aca="false">donnees_publication_foncier!R$24/10000</f>
        <v>28228.9949</v>
      </c>
      <c r="C7" s="42" t="n">
        <f aca="false">donnees_publication_foncier!R$17/10000</f>
        <v>2163.9891</v>
      </c>
      <c r="D7" s="43" t="n">
        <f aca="false">donnees_publication_foncier!S$24/10000</f>
        <v>6529.5518</v>
      </c>
      <c r="E7" s="43" t="n">
        <f aca="false">donnees_publication_foncier!S$17/10000</f>
        <v>470.8908</v>
      </c>
      <c r="F7" s="42" t="n">
        <f aca="false">donnees_publication_foncier!T$24/10000</f>
        <v>19205.736</v>
      </c>
      <c r="G7" s="42" t="n">
        <f aca="false">donnees_publication_foncier!T$17/10000</f>
        <v>1627.9821</v>
      </c>
      <c r="H7" s="44" t="n">
        <f aca="false">D7/B7</f>
        <v>0.231306563451184</v>
      </c>
      <c r="I7" s="44" t="n">
        <f aca="false">E7/C7</f>
        <v>0.217603129331844</v>
      </c>
      <c r="J7" s="44" t="n">
        <f aca="false">F7/B7</f>
        <v>0.680354935343447</v>
      </c>
      <c r="K7" s="44" t="n">
        <f aca="false">G7/C7</f>
        <v>0.752306053667276</v>
      </c>
      <c r="L7" s="41"/>
      <c r="M7" s="41"/>
      <c r="N7" s="41"/>
      <c r="O7" s="41"/>
    </row>
    <row r="8" s="45" customFormat="true" ht="12.8" hidden="false" customHeight="false" outlineLevel="0" collapsed="false">
      <c r="A8" s="41" t="n">
        <v>2013</v>
      </c>
      <c r="B8" s="42" t="n">
        <f aca="false">donnees_publication_foncier!W$24/10000</f>
        <v>26958.2143</v>
      </c>
      <c r="C8" s="42" t="n">
        <f aca="false">donnees_publication_foncier!W$17/10000</f>
        <v>2126.0165</v>
      </c>
      <c r="D8" s="43" t="n">
        <f aca="false">donnees_publication_foncier!X$24/10000</f>
        <v>6727.9997</v>
      </c>
      <c r="E8" s="43" t="n">
        <f aca="false">donnees_publication_foncier!X$17/10000</f>
        <v>548.9128</v>
      </c>
      <c r="F8" s="42" t="n">
        <f aca="false">donnees_publication_foncier!Y$24/10000</f>
        <v>17905.7969</v>
      </c>
      <c r="G8" s="42" t="n">
        <f aca="false">donnees_publication_foncier!Y$17/10000</f>
        <v>1470.5123</v>
      </c>
      <c r="H8" s="44" t="n">
        <f aca="false">D8/B8</f>
        <v>0.249571415418268</v>
      </c>
      <c r="I8" s="44" t="n">
        <f aca="false">E8/C8</f>
        <v>0.2581884007015</v>
      </c>
      <c r="J8" s="44" t="n">
        <f aca="false">F8/B8</f>
        <v>0.664205599849394</v>
      </c>
      <c r="K8" s="44" t="n">
        <f aca="false">G8/C8</f>
        <v>0.691674923501299</v>
      </c>
      <c r="L8" s="41"/>
      <c r="M8" s="41"/>
      <c r="N8" s="41"/>
      <c r="O8" s="41"/>
    </row>
    <row r="9" s="45" customFormat="true" ht="12.8" hidden="false" customHeight="false" outlineLevel="0" collapsed="false">
      <c r="A9" s="41" t="n">
        <v>2014</v>
      </c>
      <c r="B9" s="42" t="n">
        <f aca="false">donnees_publication_foncier!AB$24/10000</f>
        <v>23815.7292</v>
      </c>
      <c r="C9" s="42" t="n">
        <f aca="false">donnees_publication_foncier!AB$17/10000</f>
        <v>1825.6301</v>
      </c>
      <c r="D9" s="43" t="n">
        <f aca="false">donnees_publication_foncier!AC$24/10000</f>
        <v>5952.7624</v>
      </c>
      <c r="E9" s="43" t="n">
        <f aca="false">donnees_publication_foncier!AC$17/10000</f>
        <v>389.2354</v>
      </c>
      <c r="F9" s="42" t="n">
        <f aca="false">donnees_publication_foncier!AD$24/10000</f>
        <v>15872.6213</v>
      </c>
      <c r="G9" s="42" t="n">
        <f aca="false">donnees_publication_foncier!AD$17/10000</f>
        <v>1342.0772</v>
      </c>
      <c r="H9" s="44" t="n">
        <f aca="false">D9/B9</f>
        <v>0.24995087700275</v>
      </c>
      <c r="I9" s="44" t="n">
        <f aca="false">E9/C9</f>
        <v>0.213206059650309</v>
      </c>
      <c r="J9" s="44" t="n">
        <f aca="false">F9/B9</f>
        <v>0.66647639325694</v>
      </c>
      <c r="K9" s="44" t="n">
        <f aca="false">G9/C9</f>
        <v>0.735130955608149</v>
      </c>
      <c r="L9" s="41"/>
      <c r="M9" s="41"/>
      <c r="N9" s="41"/>
      <c r="O9" s="41"/>
    </row>
    <row r="10" s="45" customFormat="true" ht="12.8" hidden="false" customHeight="false" outlineLevel="0" collapsed="false">
      <c r="A10" s="41" t="n">
        <v>2015</v>
      </c>
      <c r="B10" s="42" t="n">
        <f aca="false">donnees_publication_foncier!AG$24/10000</f>
        <v>20764.6554</v>
      </c>
      <c r="C10" s="42" t="n">
        <f aca="false">donnees_publication_foncier!AG$17/10000</f>
        <v>1457.0228</v>
      </c>
      <c r="D10" s="43" t="n">
        <f aca="false">donnees_publication_foncier!AH$24/10000</f>
        <v>5501.4753</v>
      </c>
      <c r="E10" s="43" t="n">
        <f aca="false">donnees_publication_foncier!AH$17/10000</f>
        <v>306.5432</v>
      </c>
      <c r="F10" s="42" t="n">
        <f aca="false">donnees_publication_foncier!AI$24/10000</f>
        <v>13616.57</v>
      </c>
      <c r="G10" s="42" t="n">
        <f aca="false">donnees_publication_foncier!AI$17/10000</f>
        <v>1091.2556</v>
      </c>
      <c r="H10" s="44" t="n">
        <f aca="false">D10/B10</f>
        <v>0.26494421381055</v>
      </c>
      <c r="I10" s="44" t="n">
        <f aca="false">E10/C10</f>
        <v>0.210390118809397</v>
      </c>
      <c r="J10" s="44" t="n">
        <f aca="false">F10/B10</f>
        <v>0.655757090002081</v>
      </c>
      <c r="K10" s="44" t="n">
        <f aca="false">G10/C10</f>
        <v>0.748962610605682</v>
      </c>
      <c r="L10" s="41"/>
      <c r="M10" s="41"/>
      <c r="N10" s="41"/>
      <c r="O10" s="41"/>
    </row>
    <row r="11" s="45" customFormat="true" ht="12.8" hidden="false" customHeight="false" outlineLevel="0" collapsed="false">
      <c r="A11" s="41" t="n">
        <v>2016</v>
      </c>
      <c r="B11" s="42" t="n">
        <f aca="false">donnees_publication_foncier!AL$24/10000</f>
        <v>21942.7094</v>
      </c>
      <c r="C11" s="42" t="n">
        <f aca="false">donnees_publication_foncier!AL$17/10000</f>
        <v>1727.5318</v>
      </c>
      <c r="D11" s="43" t="n">
        <f aca="false">donnees_publication_foncier!AM$24/10000</f>
        <v>5852.9487</v>
      </c>
      <c r="E11" s="43" t="n">
        <f aca="false">donnees_publication_foncier!AM$17/10000</f>
        <v>411.7001</v>
      </c>
      <c r="F11" s="42" t="n">
        <f aca="false">donnees_publication_foncier!AN$24/10000</f>
        <v>14511.2749</v>
      </c>
      <c r="G11" s="42" t="n">
        <f aca="false">donnees_publication_foncier!AN$17/10000</f>
        <v>1262.2815</v>
      </c>
      <c r="H11" s="44" t="n">
        <f aca="false">D11/B11</f>
        <v>0.266737739324023</v>
      </c>
      <c r="I11" s="44" t="n">
        <f aca="false">E11/C11</f>
        <v>0.238316944440618</v>
      </c>
      <c r="J11" s="44" t="n">
        <f aca="false">F11/B11</f>
        <v>0.661325574498106</v>
      </c>
      <c r="K11" s="44" t="n">
        <f aca="false">G11/C11</f>
        <v>0.730684957579363</v>
      </c>
      <c r="L11" s="0"/>
      <c r="M11" s="46"/>
      <c r="N11" s="46"/>
      <c r="O11" s="41"/>
    </row>
    <row r="12" s="45" customFormat="true" ht="12.8" hidden="false" customHeight="false" outlineLevel="0" collapsed="false">
      <c r="A12" s="41" t="n">
        <v>2017</v>
      </c>
      <c r="B12" s="42" t="n">
        <f aca="false">donnees_publication_foncier!AQ$24/10000</f>
        <v>21955.732</v>
      </c>
      <c r="C12" s="42" t="n">
        <f aca="false">donnees_publication_foncier!AQ$17/10000</f>
        <v>1592.4296</v>
      </c>
      <c r="D12" s="43" t="n">
        <f aca="false">donnees_publication_foncier!AR$24/10000</f>
        <v>5716.7701</v>
      </c>
      <c r="E12" s="43" t="n">
        <f aca="false">donnees_publication_foncier!AR$17/10000</f>
        <v>308.4117</v>
      </c>
      <c r="F12" s="42" t="n">
        <f aca="false">donnees_publication_foncier!AS$24/10000</f>
        <v>14896.116</v>
      </c>
      <c r="G12" s="42" t="n">
        <f aca="false">donnees_publication_foncier!AS$17/10000</f>
        <v>1223.5235</v>
      </c>
      <c r="H12" s="44" t="n">
        <f aca="false">D12/B12</f>
        <v>0.260377112455189</v>
      </c>
      <c r="I12" s="44" t="n">
        <f aca="false">E12/C12</f>
        <v>0.193673679514623</v>
      </c>
      <c r="J12" s="44" t="n">
        <f aca="false">F12/B12</f>
        <v>0.678461369450128</v>
      </c>
      <c r="K12" s="44" t="n">
        <f aca="false">G12/C12</f>
        <v>0.768337576744366</v>
      </c>
      <c r="L12" s="0"/>
      <c r="M12" s="46"/>
      <c r="N12" s="46"/>
      <c r="O12" s="41"/>
    </row>
    <row r="13" s="45" customFormat="true" ht="12.8" hidden="false" customHeight="false" outlineLevel="0" collapsed="false">
      <c r="A13" s="41" t="n">
        <v>2018</v>
      </c>
      <c r="B13" s="42" t="n">
        <f aca="false">donnees_publication_foncier!AV$24/10000</f>
        <v>21722.3903</v>
      </c>
      <c r="C13" s="42" t="n">
        <f aca="false">donnees_publication_foncier!AV$17/10000</f>
        <v>1721.9775</v>
      </c>
      <c r="D13" s="43" t="n">
        <f aca="false">donnees_publication_foncier!AW$24/10000</f>
        <v>5975.8426</v>
      </c>
      <c r="E13" s="43" t="n">
        <f aca="false">donnees_publication_foncier!AW$17/10000</f>
        <v>407.7386</v>
      </c>
      <c r="F13" s="42" t="n">
        <f aca="false">donnees_publication_foncier!AX$24/10000</f>
        <v>14451.2317</v>
      </c>
      <c r="G13" s="42" t="n">
        <f aca="false">donnees_publication_foncier!AX$17/10000</f>
        <v>1262.0599</v>
      </c>
      <c r="H13" s="44" t="n">
        <f aca="false">D13/B13</f>
        <v>0.275100599771472</v>
      </c>
      <c r="I13" s="44" t="n">
        <f aca="false">E13/C13</f>
        <v>0.236785091558978</v>
      </c>
      <c r="J13" s="44" t="n">
        <f aca="false">F13/B13</f>
        <v>0.665268946023864</v>
      </c>
      <c r="K13" s="44" t="n">
        <f aca="false">G13/C13</f>
        <v>0.732913118783492</v>
      </c>
      <c r="L13" s="0"/>
      <c r="M13" s="46"/>
      <c r="N13" s="46"/>
      <c r="O13" s="41"/>
    </row>
    <row r="14" s="45" customFormat="true" ht="12.8" hidden="false" customHeight="false" outlineLevel="0" collapsed="false">
      <c r="A14" s="41" t="n">
        <v>2019</v>
      </c>
      <c r="B14" s="42" t="n">
        <f aca="false">donnees_publication_foncier!BA$24/10000</f>
        <v>19297.3231</v>
      </c>
      <c r="C14" s="42" t="n">
        <f aca="false">donnees_publication_foncier!BA$17/10000</f>
        <v>1353.61</v>
      </c>
      <c r="D14" s="43" t="n">
        <f aca="false">donnees_publication_foncier!BB$24/10000</f>
        <v>5494.5663</v>
      </c>
      <c r="E14" s="43" t="n">
        <f aca="false">donnees_publication_foncier!BB$17/10000</f>
        <v>274.4125</v>
      </c>
      <c r="F14" s="42" t="n">
        <f aca="false">donnees_publication_foncier!BC$24/10000</f>
        <v>12662.7733</v>
      </c>
      <c r="G14" s="42" t="n">
        <f aca="false">donnees_publication_foncier!BC$17/10000</f>
        <v>1035.4162</v>
      </c>
      <c r="H14" s="44" t="n">
        <f aca="false">D14/B14</f>
        <v>0.284732046591478</v>
      </c>
      <c r="I14" s="44" t="n">
        <f aca="false">E14/C14</f>
        <v>0.202726413073189</v>
      </c>
      <c r="J14" s="44" t="n">
        <f aca="false">F14/B14</f>
        <v>0.656193257188092</v>
      </c>
      <c r="K14" s="44" t="n">
        <f aca="false">G14/C14</f>
        <v>0.764929484859007</v>
      </c>
      <c r="L14" s="0"/>
      <c r="M14" s="46"/>
      <c r="N14" s="46"/>
      <c r="O14" s="41"/>
    </row>
    <row r="15" s="45" customFormat="true" ht="12.8" hidden="false" customHeight="false" outlineLevel="0" collapsed="false">
      <c r="A15" s="41" t="n">
        <v>2020</v>
      </c>
      <c r="B15" s="42" t="n">
        <f aca="false">donnees_publication_foncier!BF$24/10000</f>
        <v>20609.0675</v>
      </c>
      <c r="C15" s="42" t="n">
        <f aca="false">donnees_publication_foncier!BF$17/10000</f>
        <v>1738.7257</v>
      </c>
      <c r="D15" s="43" t="n">
        <f aca="false">donnees_publication_foncier!BG$24/10000</f>
        <v>5036.1152</v>
      </c>
      <c r="E15" s="43" t="n">
        <f aca="false">donnees_publication_foncier!BG$17/10000</f>
        <v>417.0396</v>
      </c>
      <c r="F15" s="42" t="n">
        <f aca="false">donnees_publication_foncier!BH$24/10000</f>
        <v>14382.1202</v>
      </c>
      <c r="G15" s="42" t="n">
        <f aca="false">donnees_publication_foncier!BH$17/10000</f>
        <v>1277.8759</v>
      </c>
      <c r="H15" s="44" t="n">
        <f aca="false">D15/B15</f>
        <v>0.244364049950343</v>
      </c>
      <c r="I15" s="44" t="n">
        <f aca="false">E15/C15</f>
        <v>0.239853589326942</v>
      </c>
      <c r="J15" s="44" t="n">
        <f aca="false">F15/B15</f>
        <v>0.697854000429665</v>
      </c>
      <c r="K15" s="44" t="n">
        <f aca="false">G15/C15</f>
        <v>0.734949681827329</v>
      </c>
      <c r="L15" s="0"/>
      <c r="M15" s="46"/>
      <c r="N15" s="46"/>
      <c r="O15" s="41"/>
    </row>
    <row r="16" s="45" customFormat="true" ht="12.8" hidden="false" customHeight="false" outlineLevel="0" collapsed="false">
      <c r="A16" s="41" t="s">
        <v>145</v>
      </c>
      <c r="B16" s="42" t="n">
        <f aca="false">AVERAGE(B6:B15)</f>
        <v>23587.0675</v>
      </c>
      <c r="C16" s="42" t="n">
        <f aca="false">AVERAGE(C6:C15)</f>
        <v>1792.58467</v>
      </c>
      <c r="D16" s="42" t="n">
        <f aca="false">AVERAGE(D6:D15)</f>
        <v>6061.3786</v>
      </c>
      <c r="E16" s="42" t="n">
        <f aca="false">AVERAGE(E6:E15)</f>
        <v>408.21703</v>
      </c>
      <c r="F16" s="42" t="n">
        <f aca="false">AVERAGE(F6:F15)</f>
        <v>15803.76939</v>
      </c>
      <c r="G16" s="42" t="n">
        <f aca="false">AVERAGE(G6:G15)</f>
        <v>1318.17795</v>
      </c>
      <c r="H16" s="44" t="n">
        <f aca="false">AVERAGE(H6:H15)</f>
        <v>0.258303013105077</v>
      </c>
      <c r="I16" s="44" t="n">
        <f aca="false">AVERAGE(I6:I15)</f>
        <v>0.225738917232558</v>
      </c>
      <c r="J16" s="44" t="n">
        <f aca="false">AVERAGE(J6:J15)</f>
        <v>0.669745487001843</v>
      </c>
      <c r="K16" s="44" t="n">
        <f aca="false">AVERAGE(K6:K15)</f>
        <v>0.737591332192767</v>
      </c>
      <c r="L16" s="0"/>
      <c r="M16" s="41"/>
      <c r="N16" s="46"/>
      <c r="O16" s="41"/>
    </row>
    <row r="17" customFormat="false" ht="12.8" hidden="false" customHeight="false" outlineLevel="0" collapsed="false">
      <c r="A17" s="40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0"/>
      <c r="M17" s="47"/>
      <c r="N17" s="47"/>
    </row>
    <row r="18" customFormat="false" ht="12.8" hidden="false" customHeight="true" outlineLevel="0" collapsed="false">
      <c r="A18" s="38" t="s">
        <v>146</v>
      </c>
      <c r="B18" s="38"/>
      <c r="C18" s="38"/>
      <c r="D18" s="40"/>
      <c r="E18" s="40"/>
      <c r="F18" s="40"/>
      <c r="G18" s="40"/>
      <c r="H18" s="40"/>
      <c r="I18" s="40"/>
      <c r="J18" s="40"/>
      <c r="K18" s="40"/>
    </row>
    <row r="19" customFormat="false" ht="12.8" hidden="false" customHeight="true" outlineLevel="0" collapsed="false">
      <c r="B19" s="39" t="s">
        <v>139</v>
      </c>
      <c r="C19" s="39"/>
      <c r="D19" s="39" t="s">
        <v>140</v>
      </c>
      <c r="E19" s="39"/>
      <c r="F19" s="39" t="s">
        <v>141</v>
      </c>
      <c r="G19" s="39"/>
      <c r="H19" s="0"/>
    </row>
    <row r="20" customFormat="false" ht="23.85" hidden="false" customHeight="false" outlineLevel="0" collapsed="false">
      <c r="A20" s="40"/>
      <c r="B20" s="40" t="s">
        <v>144</v>
      </c>
      <c r="C20" s="40" t="s">
        <v>92</v>
      </c>
      <c r="D20" s="40" t="s">
        <v>144</v>
      </c>
      <c r="E20" s="40" t="s">
        <v>92</v>
      </c>
      <c r="F20" s="40" t="s">
        <v>144</v>
      </c>
      <c r="G20" s="40" t="s">
        <v>92</v>
      </c>
      <c r="H20" s="40"/>
      <c r="I20" s="40"/>
      <c r="J20" s="40"/>
      <c r="K20" s="40"/>
    </row>
    <row r="21" customFormat="false" ht="12.8" hidden="false" customHeight="false" outlineLevel="0" collapsed="false">
      <c r="A21" s="41" t="n">
        <v>2011</v>
      </c>
      <c r="B21" s="42" t="n">
        <f aca="false">B6/$B$6*100</f>
        <v>100</v>
      </c>
      <c r="C21" s="42" t="n">
        <f aca="false">C6/$C$6*100</f>
        <v>100</v>
      </c>
      <c r="D21" s="42" t="n">
        <f aca="false">D6/$D$6*100</f>
        <v>100</v>
      </c>
      <c r="E21" s="42" t="n">
        <f aca="false">E6/$E$6*100</f>
        <v>100</v>
      </c>
      <c r="F21" s="42" t="n">
        <f aca="false">F6/$F$6*100</f>
        <v>100</v>
      </c>
      <c r="G21" s="42" t="n">
        <f aca="false">G6/$G$6*100</f>
        <v>100</v>
      </c>
      <c r="H21" s="40"/>
      <c r="I21" s="40"/>
      <c r="J21" s="40"/>
      <c r="K21" s="40"/>
    </row>
    <row r="22" customFormat="false" ht="12.8" hidden="false" customHeight="false" outlineLevel="0" collapsed="false">
      <c r="A22" s="41" t="n">
        <v>2012</v>
      </c>
      <c r="B22" s="42" t="n">
        <f aca="false">B7/$B$6*100</f>
        <v>92.3244543753438</v>
      </c>
      <c r="C22" s="42" t="n">
        <f aca="false">C7/$C$6*100</f>
        <v>97.5247120933415</v>
      </c>
      <c r="D22" s="42" t="n">
        <f aca="false">D7/$D$6*100</f>
        <v>83.4367127236138</v>
      </c>
      <c r="E22" s="42" t="n">
        <f aca="false">E7/$E$6*100</f>
        <v>86.0411456102627</v>
      </c>
      <c r="F22" s="42" t="n">
        <f aca="false">F7/$F$6*100</f>
        <v>93.5338807301272</v>
      </c>
      <c r="G22" s="42" t="n">
        <f aca="false">G7/$G$6*100</f>
        <v>102.466447376827</v>
      </c>
      <c r="H22" s="40"/>
      <c r="I22" s="40"/>
      <c r="J22" s="40"/>
      <c r="K22" s="40"/>
    </row>
    <row r="23" customFormat="false" ht="12.8" hidden="false" customHeight="false" outlineLevel="0" collapsed="false">
      <c r="A23" s="41" t="n">
        <v>2013</v>
      </c>
      <c r="B23" s="42" t="n">
        <f aca="false">B8/$B$6*100</f>
        <v>88.1682977023419</v>
      </c>
      <c r="C23" s="42" t="n">
        <f aca="false">C8/$C$6*100</f>
        <v>95.8133971507498</v>
      </c>
      <c r="D23" s="42" t="n">
        <f aca="false">D8/$D$6*100</f>
        <v>85.9725438082074</v>
      </c>
      <c r="E23" s="42" t="n">
        <f aca="false">E8/$E$6*100</f>
        <v>100.297321910169</v>
      </c>
      <c r="F23" s="42" t="n">
        <f aca="false">F8/$F$6*100</f>
        <v>87.2030455704734</v>
      </c>
      <c r="G23" s="42" t="n">
        <f aca="false">G8/$G$6*100</f>
        <v>92.5551768689145</v>
      </c>
      <c r="H23" s="40"/>
      <c r="I23" s="40"/>
      <c r="J23" s="40"/>
      <c r="K23" s="40"/>
    </row>
    <row r="24" customFormat="false" ht="12.8" hidden="false" customHeight="false" outlineLevel="0" collapsed="false">
      <c r="A24" s="41" t="n">
        <v>2014</v>
      </c>
      <c r="B24" s="42" t="n">
        <f aca="false">B9/$B$6*100</f>
        <v>77.8906302448956</v>
      </c>
      <c r="C24" s="42" t="n">
        <f aca="false">C9/$C$6*100</f>
        <v>82.2758533725694</v>
      </c>
      <c r="D24" s="42" t="n">
        <f aca="false">D9/$D$6*100</f>
        <v>76.0663122820665</v>
      </c>
      <c r="E24" s="42" t="n">
        <f aca="false">E9/$E$6*100</f>
        <v>71.1210746272148</v>
      </c>
      <c r="F24" s="42" t="n">
        <f aca="false">F9/$F$6*100</f>
        <v>77.3012743457827</v>
      </c>
      <c r="G24" s="42" t="n">
        <f aca="false">G9/$G$6*100</f>
        <v>84.4713727438645</v>
      </c>
      <c r="H24" s="40"/>
      <c r="I24" s="40"/>
      <c r="J24" s="40"/>
      <c r="K24" s="40"/>
    </row>
    <row r="25" customFormat="false" ht="12.8" hidden="false" customHeight="false" outlineLevel="0" collapsed="false">
      <c r="A25" s="41" t="n">
        <v>2015</v>
      </c>
      <c r="B25" s="42" t="n">
        <f aca="false">B10/$B$6*100</f>
        <v>67.9119283873985</v>
      </c>
      <c r="C25" s="42" t="n">
        <f aca="false">C10/$C$6*100</f>
        <v>65.6637915058973</v>
      </c>
      <c r="D25" s="42" t="n">
        <f aca="false">D10/$D$6*100</f>
        <v>70.2996205899089</v>
      </c>
      <c r="E25" s="42" t="n">
        <f aca="false">E10/$E$6*100</f>
        <v>56.0115595952095</v>
      </c>
      <c r="F25" s="42" t="n">
        <f aca="false">F10/$F$6*100</f>
        <v>66.3140758746984</v>
      </c>
      <c r="G25" s="42" t="n">
        <f aca="false">G10/$G$6*100</f>
        <v>68.684468036883</v>
      </c>
      <c r="H25" s="40"/>
      <c r="I25" s="40"/>
      <c r="J25" s="40"/>
      <c r="K25" s="40"/>
    </row>
    <row r="26" customFormat="false" ht="12.8" hidden="false" customHeight="false" outlineLevel="0" collapsed="false">
      <c r="A26" s="41" t="n">
        <v>2016</v>
      </c>
      <c r="B26" s="42" t="n">
        <f aca="false">B11/$B$6*100</f>
        <v>71.764817700673</v>
      </c>
      <c r="C26" s="42" t="n">
        <f aca="false">C11/$C$6*100</f>
        <v>77.8548475253836</v>
      </c>
      <c r="D26" s="42" t="n">
        <f aca="false">D11/$D$6*100</f>
        <v>74.7908607246134</v>
      </c>
      <c r="E26" s="42" t="n">
        <f aca="false">E11/$E$6*100</f>
        <v>75.2258235919235</v>
      </c>
      <c r="F26" s="42" t="n">
        <f aca="false">F11/$F$6*100</f>
        <v>70.6713794117907</v>
      </c>
      <c r="G26" s="42" t="n">
        <f aca="false">G11/$G$6*100</f>
        <v>79.4489699207947</v>
      </c>
      <c r="H26" s="40"/>
      <c r="I26" s="40"/>
      <c r="J26" s="40"/>
      <c r="K26" s="40"/>
    </row>
    <row r="27" customFormat="false" ht="12.8" hidden="false" customHeight="false" outlineLevel="0" collapsed="false">
      <c r="A27" s="41" t="n">
        <v>2017</v>
      </c>
      <c r="B27" s="42" t="n">
        <f aca="false">B12/$B$6*100</f>
        <v>71.8074088182033</v>
      </c>
      <c r="C27" s="42" t="n">
        <f aca="false">C12/$C$6*100</f>
        <v>71.7661832348948</v>
      </c>
      <c r="D27" s="42" t="n">
        <f aca="false">D12/$D$6*100</f>
        <v>73.0507267804575</v>
      </c>
      <c r="E27" s="42" t="n">
        <f aca="false">E12/$E$6*100</f>
        <v>56.35297183043</v>
      </c>
      <c r="F27" s="42" t="n">
        <f aca="false">F12/$F$6*100</f>
        <v>72.5455945706084</v>
      </c>
      <c r="G27" s="42" t="n">
        <f aca="false">G12/$G$6*100</f>
        <v>77.009511546264</v>
      </c>
    </row>
    <row r="28" customFormat="false" ht="12.8" hidden="false" customHeight="false" outlineLevel="0" collapsed="false">
      <c r="A28" s="41" t="n">
        <v>2018</v>
      </c>
      <c r="B28" s="42" t="n">
        <f aca="false">B13/$B$6*100</f>
        <v>71.0442521698058</v>
      </c>
      <c r="C28" s="42" t="n">
        <f aca="false">C13/$C$6*100</f>
        <v>77.6045313346135</v>
      </c>
      <c r="D28" s="42" t="n">
        <f aca="false">D13/$D$6*100</f>
        <v>76.3612384999738</v>
      </c>
      <c r="E28" s="42" t="n">
        <f aca="false">E13/$E$6*100</f>
        <v>74.5019784916687</v>
      </c>
      <c r="F28" s="42" t="n">
        <f aca="false">F13/$F$6*100</f>
        <v>70.3789629426976</v>
      </c>
      <c r="G28" s="42" t="n">
        <f aca="false">G13/$G$6*100</f>
        <v>79.4350222461005</v>
      </c>
    </row>
    <row r="29" customFormat="false" ht="12.8" hidden="false" customHeight="false" outlineLevel="0" collapsed="false">
      <c r="A29" s="41" t="n">
        <v>2019</v>
      </c>
      <c r="B29" s="42" t="n">
        <f aca="false">B14/$B$6*100</f>
        <v>63.1129387505121</v>
      </c>
      <c r="C29" s="42" t="n">
        <f aca="false">C14/$C$6*100</f>
        <v>61.0032765584023</v>
      </c>
      <c r="D29" s="42" t="n">
        <f aca="false">D14/$D$6*100</f>
        <v>70.2113351660599</v>
      </c>
      <c r="E29" s="42" t="n">
        <f aca="false">E14/$E$6*100</f>
        <v>50.1406395490764</v>
      </c>
      <c r="F29" s="42" t="n">
        <f aca="false">F14/$F$6*100</f>
        <v>61.6689892829329</v>
      </c>
      <c r="G29" s="42" t="n">
        <f aca="false">G14/$G$6*100</f>
        <v>65.1698931888834</v>
      </c>
    </row>
    <row r="30" customFormat="false" ht="12.8" hidden="false" customHeight="false" outlineLevel="0" collapsed="false">
      <c r="A30" s="41" t="n">
        <v>2020</v>
      </c>
      <c r="B30" s="42" t="n">
        <f aca="false">B15/$B$6*100</f>
        <v>67.403069746636</v>
      </c>
      <c r="C30" s="42" t="n">
        <f aca="false">C15/$C$6*100</f>
        <v>78.3593241305114</v>
      </c>
      <c r="D30" s="42" t="n">
        <f aca="false">D15/$D$6*100</f>
        <v>64.3530995780483</v>
      </c>
      <c r="E30" s="42" t="n">
        <f aca="false">E15/$E$6*100</f>
        <v>76.2014567896542</v>
      </c>
      <c r="F30" s="42" t="n">
        <f aca="false">F15/$F$6*100</f>
        <v>70.0423829335753</v>
      </c>
      <c r="G30" s="42" t="n">
        <f aca="false">G15/$G$6*100</f>
        <v>80.4304934688566</v>
      </c>
    </row>
    <row r="65" customFormat="false" ht="15" hidden="false" customHeight="true" outlineLevel="0" collapsed="false">
      <c r="C65" s="48" t="s">
        <v>147</v>
      </c>
      <c r="D65" s="48"/>
      <c r="E65" s="48"/>
      <c r="F65" s="48"/>
      <c r="G65" s="48"/>
    </row>
    <row r="67" customFormat="false" ht="12.8" hidden="false" customHeight="true" outlineLevel="0" collapsed="false">
      <c r="B67" s="49" t="s">
        <v>144</v>
      </c>
      <c r="C67" s="49"/>
      <c r="D67" s="49"/>
      <c r="F67" s="49" t="s">
        <v>92</v>
      </c>
      <c r="G67" s="49"/>
      <c r="H67" s="49"/>
    </row>
  </sheetData>
  <mergeCells count="14">
    <mergeCell ref="A1:L1"/>
    <mergeCell ref="A3:C3"/>
    <mergeCell ref="B4:C4"/>
    <mergeCell ref="D4:E4"/>
    <mergeCell ref="F4:G4"/>
    <mergeCell ref="H4:I4"/>
    <mergeCell ref="J4:K4"/>
    <mergeCell ref="A18:C18"/>
    <mergeCell ref="B19:C19"/>
    <mergeCell ref="D19:E19"/>
    <mergeCell ref="F19:G19"/>
    <mergeCell ref="C65:G65"/>
    <mergeCell ref="B67:D67"/>
    <mergeCell ref="F67:H67"/>
  </mergeCells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9" scale="100" firstPageNumber="1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T52"/>
  <sheetViews>
    <sheetView showFormulas="false" showGridLines="true" showRowColHeaders="true" showZeros="true" rightToLeft="false" tabSelected="false" showOutlineSymbols="true" defaultGridColor="true" view="normal" topLeftCell="A7" colorId="64" zoomScale="80" zoomScaleNormal="80" zoomScalePageLayoutView="100" workbookViewId="0">
      <selection pane="topLeft" activeCell="P39" activeCellId="0" sqref="P39"/>
    </sheetView>
  </sheetViews>
  <sheetFormatPr defaultColWidth="11.53515625" defaultRowHeight="12.8" zeroHeight="false" outlineLevelRow="0" outlineLevelCol="0"/>
  <cols>
    <col collapsed="false" customWidth="true" hidden="false" outlineLevel="0" max="8" min="1" style="0" width="15.31"/>
    <col collapsed="false" customWidth="true" hidden="false" outlineLevel="0" max="13" min="9" style="0" width="16.33"/>
    <col collapsed="false" customWidth="true" hidden="false" outlineLevel="0" max="16" min="16" style="0" width="15.31"/>
    <col collapsed="false" customWidth="true" hidden="false" outlineLevel="0" max="19" min="17" style="0" width="12.75"/>
  </cols>
  <sheetData>
    <row r="1" customFormat="false" ht="17.15" hidden="false" customHeight="false" outlineLevel="0" collapsed="false">
      <c r="A1" s="50" t="s">
        <v>148</v>
      </c>
    </row>
    <row r="3" customFormat="false" ht="26.85" hidden="false" customHeight="true" outlineLevel="0" collapsed="false">
      <c r="A3" s="0" t="s">
        <v>149</v>
      </c>
      <c r="P3" s="37" t="s">
        <v>150</v>
      </c>
      <c r="Q3" s="37"/>
      <c r="R3" s="37"/>
      <c r="S3" s="37"/>
    </row>
    <row r="4" customFormat="false" ht="15" hidden="false" customHeight="false" outlineLevel="0" collapsed="false">
      <c r="A4" s="10" t="s">
        <v>2</v>
      </c>
      <c r="B4" s="10"/>
      <c r="C4" s="10"/>
      <c r="D4" s="10" t="s">
        <v>151</v>
      </c>
      <c r="E4" s="10"/>
      <c r="F4" s="10"/>
      <c r="G4" s="10"/>
      <c r="H4" s="10"/>
      <c r="I4" s="10" t="s">
        <v>152</v>
      </c>
      <c r="J4" s="10"/>
      <c r="K4" s="10"/>
      <c r="L4" s="10"/>
      <c r="M4" s="10"/>
      <c r="N4" s="0" t="s">
        <v>153</v>
      </c>
      <c r="P4" s="51"/>
      <c r="Q4" s="51"/>
      <c r="R4" s="51"/>
      <c r="S4" s="51"/>
      <c r="T4" s="52"/>
    </row>
    <row r="5" customFormat="false" ht="39.55" hidden="false" customHeight="true" outlineLevel="0" collapsed="false">
      <c r="A5" s="15" t="s">
        <v>9</v>
      </c>
      <c r="B5" s="0" t="s">
        <v>10</v>
      </c>
      <c r="C5" s="16" t="s">
        <v>11</v>
      </c>
      <c r="D5" s="15" t="s">
        <v>71</v>
      </c>
      <c r="E5" s="0" t="s">
        <v>72</v>
      </c>
      <c r="F5" s="0" t="s">
        <v>73</v>
      </c>
      <c r="G5" s="0" t="s">
        <v>74</v>
      </c>
      <c r="H5" s="16" t="s">
        <v>75</v>
      </c>
      <c r="I5" s="53" t="s">
        <v>154</v>
      </c>
      <c r="J5" s="53" t="s">
        <v>155</v>
      </c>
      <c r="K5" s="53" t="s">
        <v>156</v>
      </c>
      <c r="L5" s="53" t="s">
        <v>157</v>
      </c>
      <c r="M5" s="53" t="s">
        <v>158</v>
      </c>
      <c r="P5" s="54" t="s">
        <v>159</v>
      </c>
      <c r="Q5" s="54"/>
      <c r="R5" s="54"/>
      <c r="S5" s="54"/>
      <c r="T5" s="52"/>
    </row>
    <row r="6" customFormat="false" ht="12.8" hidden="false" customHeight="false" outlineLevel="0" collapsed="false">
      <c r="A6" s="15" t="n">
        <v>11</v>
      </c>
      <c r="B6" s="0" t="s">
        <v>85</v>
      </c>
      <c r="C6" s="16" t="n">
        <v>12064379031</v>
      </c>
      <c r="D6" s="15" t="n">
        <v>98820510</v>
      </c>
      <c r="E6" s="0" t="n">
        <v>47698530</v>
      </c>
      <c r="F6" s="0" t="n">
        <v>40113680</v>
      </c>
      <c r="G6" s="0" t="n">
        <v>3133061</v>
      </c>
      <c r="H6" s="16" t="n">
        <v>7875239</v>
      </c>
      <c r="I6" s="55" t="n">
        <f aca="false">D6/$C6</f>
        <v>0.00819109792108454</v>
      </c>
      <c r="J6" s="56" t="n">
        <f aca="false">E6/$C6</f>
        <v>0.00395366639902778</v>
      </c>
      <c r="K6" s="56" t="n">
        <f aca="false">F6/$C6</f>
        <v>0.00332496847926661</v>
      </c>
      <c r="L6" s="56" t="n">
        <f aca="false">G6/$C6</f>
        <v>0.000259695173033726</v>
      </c>
      <c r="M6" s="57" t="n">
        <f aca="false">H6/$C6</f>
        <v>0.000652767869756429</v>
      </c>
      <c r="N6" s="0" t="n">
        <v>1</v>
      </c>
      <c r="T6" s="52"/>
    </row>
    <row r="7" customFormat="false" ht="12.8" hidden="false" customHeight="true" outlineLevel="0" collapsed="false">
      <c r="A7" s="21" t="n">
        <v>53</v>
      </c>
      <c r="B7" s="22" t="s">
        <v>92</v>
      </c>
      <c r="C7" s="23" t="n">
        <v>27406628061</v>
      </c>
      <c r="D7" s="21" t="n">
        <v>179258467</v>
      </c>
      <c r="E7" s="22" t="n">
        <v>40821703</v>
      </c>
      <c r="F7" s="22" t="n">
        <v>131817795</v>
      </c>
      <c r="G7" s="22" t="n">
        <v>2628287</v>
      </c>
      <c r="H7" s="23" t="n">
        <v>3990682</v>
      </c>
      <c r="I7" s="58" t="n">
        <f aca="false">D7/$C7</f>
        <v>0.00654069762252465</v>
      </c>
      <c r="J7" s="59" t="n">
        <f aca="false">E7/$C7</f>
        <v>0.00148948286922206</v>
      </c>
      <c r="K7" s="59" t="n">
        <f aca="false">F7/$C7</f>
        <v>0.00480970496285088</v>
      </c>
      <c r="L7" s="59" t="n">
        <f aca="false">G7/$C7</f>
        <v>9.58996850743593E-005</v>
      </c>
      <c r="M7" s="60" t="n">
        <f aca="false">H7/$C7</f>
        <v>0.000145610105377348</v>
      </c>
      <c r="N7" s="0" t="n">
        <v>2</v>
      </c>
      <c r="P7" s="61"/>
      <c r="Q7" s="62" t="s">
        <v>160</v>
      </c>
      <c r="R7" s="62"/>
      <c r="S7" s="62"/>
      <c r="T7" s="52"/>
    </row>
    <row r="8" customFormat="false" ht="23.85" hidden="false" customHeight="false" outlineLevel="0" collapsed="false">
      <c r="A8" s="15" t="n">
        <v>52</v>
      </c>
      <c r="B8" s="0" t="s">
        <v>91</v>
      </c>
      <c r="C8" s="16" t="n">
        <v>32363730044</v>
      </c>
      <c r="D8" s="15" t="n">
        <v>200059153</v>
      </c>
      <c r="E8" s="0" t="n">
        <v>51864759</v>
      </c>
      <c r="F8" s="0" t="n">
        <v>138631502</v>
      </c>
      <c r="G8" s="0" t="n">
        <v>2902941</v>
      </c>
      <c r="H8" s="16" t="n">
        <v>6659951</v>
      </c>
      <c r="I8" s="63" t="n">
        <f aca="false">D8/$C8</f>
        <v>0.00618158514880733</v>
      </c>
      <c r="J8" s="64" t="n">
        <f aca="false">E8/$C8</f>
        <v>0.00160255813929629</v>
      </c>
      <c r="K8" s="64" t="n">
        <f aca="false">F8/$C8</f>
        <v>0.00428354524684034</v>
      </c>
      <c r="L8" s="64" t="n">
        <f aca="false">G8/$C8</f>
        <v>8.96973555289615E-005</v>
      </c>
      <c r="M8" s="65" t="n">
        <f aca="false">H8/$C8</f>
        <v>0.000205784407141744</v>
      </c>
      <c r="N8" s="0" t="n">
        <v>3</v>
      </c>
      <c r="P8" s="61"/>
      <c r="Q8" s="62" t="s">
        <v>161</v>
      </c>
      <c r="R8" s="62" t="s">
        <v>162</v>
      </c>
      <c r="S8" s="62" t="s">
        <v>163</v>
      </c>
      <c r="T8" s="52"/>
    </row>
    <row r="9" customFormat="false" ht="12.8" hidden="false" customHeight="true" outlineLevel="0" collapsed="false">
      <c r="A9" s="15" t="n">
        <v>28</v>
      </c>
      <c r="B9" s="0" t="s">
        <v>88</v>
      </c>
      <c r="C9" s="16" t="n">
        <v>30119611372</v>
      </c>
      <c r="D9" s="15" t="n">
        <v>179679608</v>
      </c>
      <c r="E9" s="0" t="n">
        <v>36689176</v>
      </c>
      <c r="F9" s="0" t="n">
        <v>133196031</v>
      </c>
      <c r="G9" s="0" t="n">
        <v>2755058</v>
      </c>
      <c r="H9" s="16" t="n">
        <v>7039343</v>
      </c>
      <c r="I9" s="63" t="n">
        <f aca="false">D9/$C9</f>
        <v>0.00596553540418636</v>
      </c>
      <c r="J9" s="64" t="n">
        <f aca="false">E9/$C9</f>
        <v>0.00121811584973195</v>
      </c>
      <c r="K9" s="64" t="n">
        <f aca="false">F9/$C9</f>
        <v>0.00442223604265434</v>
      </c>
      <c r="L9" s="64" t="n">
        <f aca="false">G9/$C9</f>
        <v>9.14705693235197E-005</v>
      </c>
      <c r="M9" s="65" t="n">
        <f aca="false">H9/$C9</f>
        <v>0.000233712942476541</v>
      </c>
      <c r="N9" s="0" t="n">
        <v>4</v>
      </c>
      <c r="Q9" s="66" t="s">
        <v>153</v>
      </c>
      <c r="R9" s="66"/>
      <c r="S9" s="66"/>
      <c r="T9" s="52"/>
    </row>
    <row r="10" customFormat="false" ht="16.35" hidden="false" customHeight="false" outlineLevel="0" collapsed="false">
      <c r="A10" s="15" t="n">
        <v>32</v>
      </c>
      <c r="B10" s="0" t="s">
        <v>89</v>
      </c>
      <c r="C10" s="16" t="n">
        <v>32002448067</v>
      </c>
      <c r="D10" s="15" t="n">
        <v>162895646</v>
      </c>
      <c r="E10" s="0" t="n">
        <v>60181957</v>
      </c>
      <c r="F10" s="0" t="n">
        <v>89247119</v>
      </c>
      <c r="G10" s="0" t="n">
        <v>2664461</v>
      </c>
      <c r="H10" s="16" t="n">
        <v>10802109</v>
      </c>
      <c r="I10" s="63" t="n">
        <f aca="false">D10/$C10</f>
        <v>0.00509009953422824</v>
      </c>
      <c r="J10" s="64" t="n">
        <f aca="false">E10/$C10</f>
        <v>0.00188054229082737</v>
      </c>
      <c r="K10" s="64" t="n">
        <f aca="false">F10/$C10</f>
        <v>0.00278875912283814</v>
      </c>
      <c r="L10" s="64" t="n">
        <f aca="false">G10/$C10</f>
        <v>8.32580368358605E-005</v>
      </c>
      <c r="M10" s="65" t="n">
        <f aca="false">H10/$C10</f>
        <v>0.00033754008372687</v>
      </c>
      <c r="N10" s="0" t="n">
        <v>5</v>
      </c>
      <c r="P10" s="67" t="s">
        <v>85</v>
      </c>
      <c r="Q10" s="61" t="n">
        <v>1</v>
      </c>
      <c r="R10" s="61" t="n">
        <v>4</v>
      </c>
      <c r="S10" s="61" t="n">
        <v>1</v>
      </c>
      <c r="T10" s="52"/>
    </row>
    <row r="11" customFormat="false" ht="16.35" hidden="false" customHeight="false" outlineLevel="0" collapsed="false">
      <c r="A11" s="15" t="n">
        <v>75</v>
      </c>
      <c r="B11" s="0" t="s">
        <v>93</v>
      </c>
      <c r="C11" s="16" t="n">
        <v>85109164822</v>
      </c>
      <c r="D11" s="15" t="n">
        <v>382716487</v>
      </c>
      <c r="E11" s="0" t="n">
        <v>77233436</v>
      </c>
      <c r="F11" s="0" t="n">
        <v>275230392</v>
      </c>
      <c r="G11" s="0" t="n">
        <v>5423784</v>
      </c>
      <c r="H11" s="16" t="n">
        <v>24828875</v>
      </c>
      <c r="I11" s="63" t="n">
        <f aca="false">D11/$C11</f>
        <v>0.00449677173780785</v>
      </c>
      <c r="J11" s="64" t="n">
        <f aca="false">E11/$C11</f>
        <v>0.000907463211059919</v>
      </c>
      <c r="K11" s="64" t="n">
        <f aca="false">F11/$C11</f>
        <v>0.00323385140220358</v>
      </c>
      <c r="L11" s="64" t="n">
        <f aca="false">G11/$C11</f>
        <v>6.37273789649267E-005</v>
      </c>
      <c r="M11" s="65" t="n">
        <f aca="false">H11/$C11</f>
        <v>0.000291729745579432</v>
      </c>
      <c r="N11" s="0" t="n">
        <v>6</v>
      </c>
      <c r="P11" s="68" t="s">
        <v>92</v>
      </c>
      <c r="Q11" s="69" t="n">
        <v>2</v>
      </c>
      <c r="R11" s="69" t="n">
        <v>1</v>
      </c>
      <c r="S11" s="69" t="n">
        <v>4</v>
      </c>
      <c r="T11" s="52"/>
    </row>
    <row r="12" customFormat="false" ht="16.35" hidden="false" customHeight="false" outlineLevel="0" collapsed="false">
      <c r="A12" s="15" t="n">
        <v>93</v>
      </c>
      <c r="B12" s="0" t="s">
        <v>96</v>
      </c>
      <c r="C12" s="16" t="n">
        <v>31685800982</v>
      </c>
      <c r="D12" s="15" t="n">
        <v>138754660</v>
      </c>
      <c r="E12" s="0" t="n">
        <v>37411325</v>
      </c>
      <c r="F12" s="0" t="n">
        <v>91562262</v>
      </c>
      <c r="G12" s="0" t="n">
        <v>3637305</v>
      </c>
      <c r="H12" s="16" t="n">
        <v>6143768</v>
      </c>
      <c r="I12" s="63" t="n">
        <f aca="false">D12/$C12</f>
        <v>0.00437908008318374</v>
      </c>
      <c r="J12" s="64" t="n">
        <f aca="false">E12/$C12</f>
        <v>0.00118069683708651</v>
      </c>
      <c r="K12" s="64" t="n">
        <f aca="false">F12/$C12</f>
        <v>0.00288969377962118</v>
      </c>
      <c r="L12" s="64" t="n">
        <f aca="false">G12/$C12</f>
        <v>0.000114792900519266</v>
      </c>
      <c r="M12" s="65" t="n">
        <f aca="false">H12/$C12</f>
        <v>0.000193896565956787</v>
      </c>
      <c r="N12" s="0" t="n">
        <v>7</v>
      </c>
      <c r="P12" s="70" t="s">
        <v>91</v>
      </c>
      <c r="Q12" s="71" t="n">
        <v>3</v>
      </c>
      <c r="R12" s="71" t="n">
        <v>3</v>
      </c>
      <c r="S12" s="71" t="n">
        <v>3</v>
      </c>
      <c r="T12" s="52"/>
    </row>
    <row r="13" s="52" customFormat="true" ht="16.35" hidden="false" customHeight="false" outlineLevel="0" collapsed="false">
      <c r="A13" s="72" t="n">
        <v>84</v>
      </c>
      <c r="B13" s="52" t="s">
        <v>95</v>
      </c>
      <c r="C13" s="73" t="n">
        <v>70796936274</v>
      </c>
      <c r="D13" s="72" t="n">
        <v>301869042</v>
      </c>
      <c r="E13" s="52" t="n">
        <v>73742556</v>
      </c>
      <c r="F13" s="52" t="n">
        <v>208769982</v>
      </c>
      <c r="G13" s="52" t="n">
        <v>6394040</v>
      </c>
      <c r="H13" s="73" t="n">
        <v>12962464</v>
      </c>
      <c r="I13" s="74" t="n">
        <f aca="false">D13/$C13</f>
        <v>0.0042638715442671</v>
      </c>
      <c r="J13" s="75" t="n">
        <f aca="false">E13/$C13</f>
        <v>0.00104160659883077</v>
      </c>
      <c r="K13" s="75" t="n">
        <f aca="false">F13/$C13</f>
        <v>0.0029488561650749</v>
      </c>
      <c r="L13" s="75" t="n">
        <f aca="false">G13/$C13</f>
        <v>9.0315207641947E-005</v>
      </c>
      <c r="M13" s="76" t="n">
        <f aca="false">H13/$C13</f>
        <v>0.00018309357271948</v>
      </c>
      <c r="N13" s="0" t="n">
        <v>8</v>
      </c>
      <c r="P13" s="70" t="s">
        <v>88</v>
      </c>
      <c r="Q13" s="71" t="n">
        <v>4</v>
      </c>
      <c r="R13" s="71" t="n">
        <v>2</v>
      </c>
      <c r="S13" s="71" t="n">
        <v>5</v>
      </c>
    </row>
    <row r="14" customFormat="false" ht="16.35" hidden="false" customHeight="false" outlineLevel="0" collapsed="false">
      <c r="A14" s="15" t="n">
        <v>76</v>
      </c>
      <c r="B14" s="0" t="s">
        <v>94</v>
      </c>
      <c r="C14" s="16" t="n">
        <v>73409589368</v>
      </c>
      <c r="D14" s="15" t="n">
        <v>277396303</v>
      </c>
      <c r="E14" s="0" t="n">
        <v>59285077</v>
      </c>
      <c r="F14" s="0" t="n">
        <v>195849468</v>
      </c>
      <c r="G14" s="0" t="n">
        <v>6244452</v>
      </c>
      <c r="H14" s="16" t="n">
        <v>16017306</v>
      </c>
      <c r="I14" s="63" t="n">
        <f aca="false">D14/$C14</f>
        <v>0.00377874750953068</v>
      </c>
      <c r="J14" s="64" t="n">
        <f aca="false">E14/$C14</f>
        <v>0.000807593088456138</v>
      </c>
      <c r="K14" s="64" t="n">
        <f aca="false">F14/$C14</f>
        <v>0.00266790033408596</v>
      </c>
      <c r="L14" s="64" t="n">
        <f aca="false">G14/$C14</f>
        <v>8.50631648230145E-005</v>
      </c>
      <c r="M14" s="65" t="n">
        <f aca="false">H14/$C14</f>
        <v>0.000218190922165573</v>
      </c>
      <c r="N14" s="0" t="n">
        <v>9</v>
      </c>
      <c r="P14" s="70" t="s">
        <v>89</v>
      </c>
      <c r="Q14" s="71" t="n">
        <v>5</v>
      </c>
      <c r="R14" s="71" t="n">
        <v>8</v>
      </c>
      <c r="S14" s="71" t="n">
        <v>2</v>
      </c>
      <c r="T14" s="52"/>
    </row>
    <row r="15" customFormat="false" ht="26.85" hidden="false" customHeight="false" outlineLevel="0" collapsed="false">
      <c r="A15" s="15" t="n">
        <v>24</v>
      </c>
      <c r="B15" s="0" t="s">
        <v>86</v>
      </c>
      <c r="C15" s="16" t="n">
        <v>39470054504</v>
      </c>
      <c r="D15" s="15" t="n">
        <v>139343450</v>
      </c>
      <c r="E15" s="0" t="n">
        <v>39388843</v>
      </c>
      <c r="F15" s="0" t="n">
        <v>91443431</v>
      </c>
      <c r="G15" s="0" t="n">
        <v>2048732</v>
      </c>
      <c r="H15" s="16" t="n">
        <v>6462444</v>
      </c>
      <c r="I15" s="63" t="n">
        <f aca="false">D15/$C15</f>
        <v>0.00353035869220496</v>
      </c>
      <c r="J15" s="64" t="n">
        <f aca="false">E15/$C15</f>
        <v>0.000997942452701914</v>
      </c>
      <c r="K15" s="64" t="n">
        <f aca="false">F15/$C15</f>
        <v>0.00231677995252661</v>
      </c>
      <c r="L15" s="64" t="n">
        <f aca="false">G15/$C15</f>
        <v>5.19059835550107E-005</v>
      </c>
      <c r="M15" s="65" t="n">
        <f aca="false">H15/$C15</f>
        <v>0.000163730303421422</v>
      </c>
      <c r="N15" s="0" t="n">
        <v>10</v>
      </c>
      <c r="P15" s="70" t="s">
        <v>93</v>
      </c>
      <c r="Q15" s="71" t="n">
        <v>6</v>
      </c>
      <c r="R15" s="71" t="n">
        <v>5</v>
      </c>
      <c r="S15" s="71" t="n">
        <v>9</v>
      </c>
      <c r="T15" s="52"/>
    </row>
    <row r="16" customFormat="false" ht="26.85" hidden="false" customHeight="false" outlineLevel="0" collapsed="false">
      <c r="A16" s="15" t="n">
        <v>44</v>
      </c>
      <c r="B16" s="0" t="s">
        <v>90</v>
      </c>
      <c r="C16" s="16" t="n">
        <v>57705480055</v>
      </c>
      <c r="D16" s="15" t="n">
        <v>161274562</v>
      </c>
      <c r="E16" s="0" t="n">
        <v>49817942</v>
      </c>
      <c r="F16" s="0" t="n">
        <v>92535214</v>
      </c>
      <c r="G16" s="0" t="n">
        <v>3947171</v>
      </c>
      <c r="H16" s="16" t="n">
        <v>14974235</v>
      </c>
      <c r="I16" s="63" t="n">
        <f aca="false">D16/$C16</f>
        <v>0.00279478763275666</v>
      </c>
      <c r="J16" s="64" t="n">
        <f aca="false">E16/$C16</f>
        <v>0.000863313882018098</v>
      </c>
      <c r="K16" s="64" t="n">
        <f aca="false">F16/$C16</f>
        <v>0.00160357757897176</v>
      </c>
      <c r="L16" s="64" t="n">
        <f aca="false">G16/$C16</f>
        <v>6.84020130538363E-005</v>
      </c>
      <c r="M16" s="65" t="n">
        <f aca="false">H16/$C16</f>
        <v>0.000259494158712965</v>
      </c>
      <c r="N16" s="0" t="n">
        <v>11</v>
      </c>
      <c r="P16" s="70" t="s">
        <v>96</v>
      </c>
      <c r="Q16" s="71" t="n">
        <v>7</v>
      </c>
      <c r="R16" s="71" t="n">
        <v>7</v>
      </c>
      <c r="S16" s="71" t="n">
        <v>6</v>
      </c>
      <c r="T16" s="52"/>
    </row>
    <row r="17" customFormat="false" ht="26.85" hidden="false" customHeight="false" outlineLevel="0" collapsed="false">
      <c r="A17" s="29" t="n">
        <v>94</v>
      </c>
      <c r="B17" s="26" t="s">
        <v>97</v>
      </c>
      <c r="C17" s="30" t="n">
        <v>8759769344</v>
      </c>
      <c r="D17" s="29" t="n">
        <v>21410357</v>
      </c>
      <c r="E17" s="26" t="n">
        <v>2621312</v>
      </c>
      <c r="F17" s="26" t="n">
        <v>16411302</v>
      </c>
      <c r="G17" s="26" t="n">
        <v>501626</v>
      </c>
      <c r="H17" s="30" t="n">
        <v>1876117</v>
      </c>
      <c r="I17" s="77" t="n">
        <f aca="false">D17/$C17</f>
        <v>0.00244416903678691</v>
      </c>
      <c r="J17" s="78" t="n">
        <f aca="false">E17/$C17</f>
        <v>0.000299244408963287</v>
      </c>
      <c r="K17" s="78" t="n">
        <f aca="false">F17/$C17</f>
        <v>0.00187348563135865</v>
      </c>
      <c r="L17" s="78" t="n">
        <f aca="false">G17/$C17</f>
        <v>5.72647498239881E-005</v>
      </c>
      <c r="M17" s="79" t="n">
        <f aca="false">H17/$C17</f>
        <v>0.000214174246640985</v>
      </c>
      <c r="N17" s="0" t="n">
        <v>12</v>
      </c>
      <c r="P17" s="70" t="s">
        <v>95</v>
      </c>
      <c r="Q17" s="71" t="n">
        <v>8</v>
      </c>
      <c r="R17" s="71" t="n">
        <v>6</v>
      </c>
      <c r="S17" s="71" t="n">
        <v>7</v>
      </c>
      <c r="T17" s="52"/>
    </row>
    <row r="18" customFormat="false" ht="16.35" hidden="false" customHeight="false" outlineLevel="0" collapsed="false">
      <c r="A18" s="15" t="n">
        <v>27</v>
      </c>
      <c r="B18" s="0" t="s">
        <v>87</v>
      </c>
      <c r="C18" s="16" t="n">
        <v>47980261849</v>
      </c>
      <c r="D18" s="15" t="n">
        <v>115228505</v>
      </c>
      <c r="E18" s="0" t="n">
        <v>29381244</v>
      </c>
      <c r="F18" s="0" t="n">
        <v>75568761</v>
      </c>
      <c r="G18" s="0" t="n">
        <v>2144533</v>
      </c>
      <c r="H18" s="16" t="n">
        <v>8133967</v>
      </c>
      <c r="I18" s="63" t="n">
        <f aca="false">D18/$C18</f>
        <v>0.00240158141201144</v>
      </c>
      <c r="J18" s="64" t="n">
        <f aca="false">E18/$C18</f>
        <v>0.000612361059897224</v>
      </c>
      <c r="K18" s="64" t="n">
        <f aca="false">F18/$C18</f>
        <v>0.00157499684428202</v>
      </c>
      <c r="L18" s="64" t="n">
        <f aca="false">G18/$C18</f>
        <v>4.46961504034538E-005</v>
      </c>
      <c r="M18" s="65" t="n">
        <f aca="false">H18/$C18</f>
        <v>0.000169527357428741</v>
      </c>
      <c r="N18" s="0" t="n">
        <v>13</v>
      </c>
      <c r="P18" s="70" t="s">
        <v>94</v>
      </c>
      <c r="Q18" s="71" t="n">
        <v>9</v>
      </c>
      <c r="R18" s="71" t="n">
        <v>9</v>
      </c>
      <c r="S18" s="71" t="n">
        <v>11</v>
      </c>
      <c r="T18" s="52"/>
    </row>
    <row r="19" customFormat="false" ht="26.85" hidden="false" customHeight="false" outlineLevel="0" collapsed="false">
      <c r="P19" s="70" t="s">
        <v>86</v>
      </c>
      <c r="Q19" s="71" t="n">
        <v>10</v>
      </c>
      <c r="R19" s="71" t="n">
        <v>10</v>
      </c>
      <c r="S19" s="71" t="n">
        <v>8</v>
      </c>
      <c r="T19" s="52"/>
    </row>
    <row r="20" customFormat="false" ht="16.35" hidden="false" customHeight="false" outlineLevel="0" collapsed="false">
      <c r="A20" s="0" t="s">
        <v>164</v>
      </c>
      <c r="P20" s="70" t="s">
        <v>90</v>
      </c>
      <c r="Q20" s="71" t="n">
        <v>11</v>
      </c>
      <c r="R20" s="71" t="n">
        <v>12</v>
      </c>
      <c r="S20" s="71" t="n">
        <v>10</v>
      </c>
    </row>
    <row r="21" customFormat="false" ht="16.35" hidden="false" customHeight="false" outlineLevel="0" collapsed="false">
      <c r="A21" s="10" t="s">
        <v>2</v>
      </c>
      <c r="B21" s="10"/>
      <c r="C21" s="10"/>
      <c r="D21" s="10" t="s">
        <v>151</v>
      </c>
      <c r="E21" s="10"/>
      <c r="F21" s="10"/>
      <c r="G21" s="10"/>
      <c r="H21" s="10"/>
      <c r="I21" s="10" t="s">
        <v>152</v>
      </c>
      <c r="J21" s="10"/>
      <c r="K21" s="10"/>
      <c r="L21" s="10"/>
      <c r="M21" s="10"/>
      <c r="N21" s="0" t="s">
        <v>153</v>
      </c>
      <c r="P21" s="80" t="s">
        <v>97</v>
      </c>
      <c r="Q21" s="81" t="n">
        <v>12</v>
      </c>
      <c r="R21" s="81" t="n">
        <v>11</v>
      </c>
      <c r="S21" s="81" t="n">
        <v>13</v>
      </c>
    </row>
    <row r="22" customFormat="false" ht="26.85" hidden="false" customHeight="false" outlineLevel="0" collapsed="false">
      <c r="A22" s="15" t="s">
        <v>9</v>
      </c>
      <c r="B22" s="0" t="s">
        <v>10</v>
      </c>
      <c r="C22" s="16" t="s">
        <v>11</v>
      </c>
      <c r="D22" s="15" t="s">
        <v>71</v>
      </c>
      <c r="E22" s="0" t="s">
        <v>72</v>
      </c>
      <c r="F22" s="0" t="s">
        <v>73</v>
      </c>
      <c r="G22" s="0" t="s">
        <v>74</v>
      </c>
      <c r="H22" s="16" t="s">
        <v>75</v>
      </c>
      <c r="I22" s="53" t="s">
        <v>154</v>
      </c>
      <c r="J22" s="53" t="s">
        <v>155</v>
      </c>
      <c r="K22" s="53" t="s">
        <v>156</v>
      </c>
      <c r="L22" s="53" t="s">
        <v>157</v>
      </c>
      <c r="M22" s="53" t="s">
        <v>158</v>
      </c>
      <c r="P22" s="67" t="s">
        <v>87</v>
      </c>
      <c r="Q22" s="61" t="n">
        <v>13</v>
      </c>
      <c r="R22" s="82" t="n">
        <v>13</v>
      </c>
      <c r="S22" s="82" t="n">
        <v>12</v>
      </c>
    </row>
    <row r="23" customFormat="false" ht="12.8" hidden="false" customHeight="false" outlineLevel="0" collapsed="false">
      <c r="A23" s="15" t="n">
        <v>11</v>
      </c>
      <c r="B23" s="0" t="s">
        <v>85</v>
      </c>
      <c r="C23" s="16" t="n">
        <v>12064379031</v>
      </c>
      <c r="D23" s="15" t="n">
        <v>98820510</v>
      </c>
      <c r="E23" s="0" t="n">
        <v>47698530</v>
      </c>
      <c r="F23" s="0" t="n">
        <v>40113680</v>
      </c>
      <c r="G23" s="0" t="n">
        <v>3133061</v>
      </c>
      <c r="H23" s="16" t="n">
        <v>7875239</v>
      </c>
      <c r="I23" s="55" t="n">
        <f aca="false">D23/$C23</f>
        <v>0.00819109792108454</v>
      </c>
      <c r="J23" s="56" t="n">
        <f aca="false">E23/$C23</f>
        <v>0.00395366639902778</v>
      </c>
      <c r="K23" s="56" t="n">
        <f aca="false">F23/$C23</f>
        <v>0.00332496847926661</v>
      </c>
      <c r="L23" s="56" t="n">
        <f aca="false">G23/$C23</f>
        <v>0.000259695173033726</v>
      </c>
      <c r="M23" s="57" t="n">
        <f aca="false">H23/$C23</f>
        <v>0.000652767869756429</v>
      </c>
      <c r="N23" s="0" t="n">
        <v>1</v>
      </c>
    </row>
    <row r="24" customFormat="false" ht="12.8" hidden="false" customHeight="false" outlineLevel="0" collapsed="false">
      <c r="A24" s="15" t="n">
        <v>32</v>
      </c>
      <c r="B24" s="0" t="s">
        <v>89</v>
      </c>
      <c r="C24" s="16" t="n">
        <v>32002448067</v>
      </c>
      <c r="D24" s="15" t="n">
        <v>162895646</v>
      </c>
      <c r="E24" s="0" t="n">
        <v>60181957</v>
      </c>
      <c r="F24" s="0" t="n">
        <v>89247119</v>
      </c>
      <c r="G24" s="0" t="n">
        <v>2664461</v>
      </c>
      <c r="H24" s="16" t="n">
        <v>10802109</v>
      </c>
      <c r="I24" s="63" t="n">
        <f aca="false">D24/$C24</f>
        <v>0.00509009953422824</v>
      </c>
      <c r="J24" s="64" t="n">
        <f aca="false">E24/$C24</f>
        <v>0.00188054229082737</v>
      </c>
      <c r="K24" s="64" t="n">
        <f aca="false">F24/$C24</f>
        <v>0.00278875912283814</v>
      </c>
      <c r="L24" s="64" t="n">
        <f aca="false">G24/$C24</f>
        <v>8.32580368358605E-005</v>
      </c>
      <c r="M24" s="65" t="n">
        <f aca="false">H24/$C24</f>
        <v>0.00033754008372687</v>
      </c>
      <c r="N24" s="0" t="n">
        <v>2</v>
      </c>
    </row>
    <row r="25" customFormat="false" ht="12.8" hidden="false" customHeight="false" outlineLevel="0" collapsed="false">
      <c r="A25" s="15" t="n">
        <v>52</v>
      </c>
      <c r="B25" s="0" t="s">
        <v>91</v>
      </c>
      <c r="C25" s="16" t="n">
        <v>32363730044</v>
      </c>
      <c r="D25" s="15" t="n">
        <v>200059153</v>
      </c>
      <c r="E25" s="0" t="n">
        <v>51864759</v>
      </c>
      <c r="F25" s="0" t="n">
        <v>138631502</v>
      </c>
      <c r="G25" s="0" t="n">
        <v>2902941</v>
      </c>
      <c r="H25" s="16" t="n">
        <v>6659951</v>
      </c>
      <c r="I25" s="63" t="n">
        <f aca="false">D25/$C25</f>
        <v>0.00618158514880733</v>
      </c>
      <c r="J25" s="64" t="n">
        <f aca="false">E25/$C25</f>
        <v>0.00160255813929629</v>
      </c>
      <c r="K25" s="64" t="n">
        <f aca="false">F25/$C25</f>
        <v>0.00428354524684034</v>
      </c>
      <c r="L25" s="64" t="n">
        <f aca="false">G25/$C25</f>
        <v>8.96973555289615E-005</v>
      </c>
      <c r="M25" s="65" t="n">
        <f aca="false">H25/$C25</f>
        <v>0.000205784407141744</v>
      </c>
      <c r="N25" s="0" t="n">
        <v>3</v>
      </c>
    </row>
    <row r="26" customFormat="false" ht="12.8" hidden="false" customHeight="false" outlineLevel="0" collapsed="false">
      <c r="A26" s="21" t="n">
        <v>53</v>
      </c>
      <c r="B26" s="22" t="s">
        <v>92</v>
      </c>
      <c r="C26" s="23" t="n">
        <v>27406628061</v>
      </c>
      <c r="D26" s="21" t="n">
        <v>179258467</v>
      </c>
      <c r="E26" s="22" t="n">
        <v>40821703</v>
      </c>
      <c r="F26" s="22" t="n">
        <v>131817795</v>
      </c>
      <c r="G26" s="22" t="n">
        <v>2628287</v>
      </c>
      <c r="H26" s="23" t="n">
        <v>3990682</v>
      </c>
      <c r="I26" s="58" t="n">
        <f aca="false">D26/$C26</f>
        <v>0.00654069762252465</v>
      </c>
      <c r="J26" s="59" t="n">
        <f aca="false">E26/$C26</f>
        <v>0.00148948286922206</v>
      </c>
      <c r="K26" s="59" t="n">
        <f aca="false">F26/$C26</f>
        <v>0.00480970496285088</v>
      </c>
      <c r="L26" s="59" t="n">
        <f aca="false">G26/$C26</f>
        <v>9.58996850743593E-005</v>
      </c>
      <c r="M26" s="60" t="n">
        <f aca="false">H26/$C26</f>
        <v>0.000145610105377348</v>
      </c>
      <c r="N26" s="0" t="n">
        <v>4</v>
      </c>
    </row>
    <row r="27" customFormat="false" ht="12.8" hidden="false" customHeight="false" outlineLevel="0" collapsed="false">
      <c r="A27" s="15" t="n">
        <v>28</v>
      </c>
      <c r="B27" s="0" t="s">
        <v>88</v>
      </c>
      <c r="C27" s="16" t="n">
        <v>30119611372</v>
      </c>
      <c r="D27" s="15" t="n">
        <v>179679608</v>
      </c>
      <c r="E27" s="0" t="n">
        <v>36689176</v>
      </c>
      <c r="F27" s="0" t="n">
        <v>133196031</v>
      </c>
      <c r="G27" s="0" t="n">
        <v>2755058</v>
      </c>
      <c r="H27" s="16" t="n">
        <v>7039343</v>
      </c>
      <c r="I27" s="63" t="n">
        <f aca="false">D27/$C27</f>
        <v>0.00596553540418636</v>
      </c>
      <c r="J27" s="64" t="n">
        <f aca="false">E27/$C27</f>
        <v>0.00121811584973195</v>
      </c>
      <c r="K27" s="64" t="n">
        <f aca="false">F27/$C27</f>
        <v>0.00442223604265434</v>
      </c>
      <c r="L27" s="64" t="n">
        <f aca="false">G27/$C27</f>
        <v>9.14705693235197E-005</v>
      </c>
      <c r="M27" s="65" t="n">
        <f aca="false">H27/$C27</f>
        <v>0.000233712942476541</v>
      </c>
      <c r="N27" s="0" t="n">
        <v>5</v>
      </c>
    </row>
    <row r="28" customFormat="false" ht="12.8" hidden="false" customHeight="false" outlineLevel="0" collapsed="false">
      <c r="A28" s="15" t="n">
        <v>93</v>
      </c>
      <c r="B28" s="0" t="s">
        <v>96</v>
      </c>
      <c r="C28" s="16" t="n">
        <v>31685800982</v>
      </c>
      <c r="D28" s="15" t="n">
        <v>138754660</v>
      </c>
      <c r="E28" s="0" t="n">
        <v>37411325</v>
      </c>
      <c r="F28" s="0" t="n">
        <v>91562262</v>
      </c>
      <c r="G28" s="0" t="n">
        <v>3637305</v>
      </c>
      <c r="H28" s="16" t="n">
        <v>6143768</v>
      </c>
      <c r="I28" s="63" t="n">
        <f aca="false">D28/$C28</f>
        <v>0.00437908008318374</v>
      </c>
      <c r="J28" s="64" t="n">
        <f aca="false">E28/$C28</f>
        <v>0.00118069683708651</v>
      </c>
      <c r="K28" s="64" t="n">
        <f aca="false">F28/$C28</f>
        <v>0.00288969377962118</v>
      </c>
      <c r="L28" s="64" t="n">
        <f aca="false">G28/$C28</f>
        <v>0.000114792900519266</v>
      </c>
      <c r="M28" s="65" t="n">
        <f aca="false">H28/$C28</f>
        <v>0.000193896565956787</v>
      </c>
      <c r="N28" s="0" t="n">
        <v>6</v>
      </c>
    </row>
    <row r="29" customFormat="false" ht="12.8" hidden="false" customHeight="false" outlineLevel="0" collapsed="false">
      <c r="A29" s="15" t="n">
        <v>84</v>
      </c>
      <c r="B29" s="0" t="s">
        <v>95</v>
      </c>
      <c r="C29" s="16" t="n">
        <v>70796936274</v>
      </c>
      <c r="D29" s="15" t="n">
        <v>301869042</v>
      </c>
      <c r="E29" s="0" t="n">
        <v>73742556</v>
      </c>
      <c r="F29" s="0" t="n">
        <v>208769982</v>
      </c>
      <c r="G29" s="0" t="n">
        <v>6394040</v>
      </c>
      <c r="H29" s="16" t="n">
        <v>12962464</v>
      </c>
      <c r="I29" s="63" t="n">
        <f aca="false">D29/$C29</f>
        <v>0.0042638715442671</v>
      </c>
      <c r="J29" s="64" t="n">
        <f aca="false">E29/$C29</f>
        <v>0.00104160659883077</v>
      </c>
      <c r="K29" s="64" t="n">
        <f aca="false">F29/$C29</f>
        <v>0.0029488561650749</v>
      </c>
      <c r="L29" s="64" t="n">
        <f aca="false">G29/$C29</f>
        <v>9.0315207641947E-005</v>
      </c>
      <c r="M29" s="65" t="n">
        <f aca="false">H29/$C29</f>
        <v>0.00018309357271948</v>
      </c>
      <c r="N29" s="0" t="n">
        <v>7</v>
      </c>
    </row>
    <row r="30" s="52" customFormat="true" ht="12.8" hidden="false" customHeight="false" outlineLevel="0" collapsed="false">
      <c r="A30" s="72" t="n">
        <v>24</v>
      </c>
      <c r="B30" s="52" t="s">
        <v>86</v>
      </c>
      <c r="C30" s="73" t="n">
        <v>39470054504</v>
      </c>
      <c r="D30" s="72" t="n">
        <v>139343450</v>
      </c>
      <c r="E30" s="52" t="n">
        <v>39388843</v>
      </c>
      <c r="F30" s="52" t="n">
        <v>91443431</v>
      </c>
      <c r="G30" s="52" t="n">
        <v>2048732</v>
      </c>
      <c r="H30" s="73" t="n">
        <v>6462444</v>
      </c>
      <c r="I30" s="74" t="n">
        <f aca="false">D30/$C30</f>
        <v>0.00353035869220496</v>
      </c>
      <c r="J30" s="75" t="n">
        <f aca="false">E30/$C30</f>
        <v>0.000997942452701914</v>
      </c>
      <c r="K30" s="75" t="n">
        <f aca="false">F30/$C30</f>
        <v>0.00231677995252661</v>
      </c>
      <c r="L30" s="75" t="n">
        <f aca="false">G30/$C30</f>
        <v>5.19059835550107E-005</v>
      </c>
      <c r="M30" s="76" t="n">
        <f aca="false">H30/$C30</f>
        <v>0.000163730303421422</v>
      </c>
      <c r="N30" s="0" t="n">
        <v>8</v>
      </c>
    </row>
    <row r="31" customFormat="false" ht="12.8" hidden="false" customHeight="false" outlineLevel="0" collapsed="false">
      <c r="A31" s="15" t="n">
        <v>75</v>
      </c>
      <c r="B31" s="0" t="s">
        <v>93</v>
      </c>
      <c r="C31" s="16" t="n">
        <v>85109164822</v>
      </c>
      <c r="D31" s="15" t="n">
        <v>382716487</v>
      </c>
      <c r="E31" s="0" t="n">
        <v>77233436</v>
      </c>
      <c r="F31" s="0" t="n">
        <v>275230392</v>
      </c>
      <c r="G31" s="0" t="n">
        <v>5423784</v>
      </c>
      <c r="H31" s="16" t="n">
        <v>24828875</v>
      </c>
      <c r="I31" s="63" t="n">
        <f aca="false">D31/$C31</f>
        <v>0.00449677173780785</v>
      </c>
      <c r="J31" s="64" t="n">
        <f aca="false">E31/$C31</f>
        <v>0.000907463211059919</v>
      </c>
      <c r="K31" s="64" t="n">
        <f aca="false">F31/$C31</f>
        <v>0.00323385140220358</v>
      </c>
      <c r="L31" s="64" t="n">
        <f aca="false">G31/$C31</f>
        <v>6.37273789649267E-005</v>
      </c>
      <c r="M31" s="65" t="n">
        <f aca="false">H31/$C31</f>
        <v>0.000291729745579432</v>
      </c>
      <c r="N31" s="0" t="n">
        <v>9</v>
      </c>
    </row>
    <row r="32" customFormat="false" ht="12.8" hidden="false" customHeight="false" outlineLevel="0" collapsed="false">
      <c r="A32" s="15" t="n">
        <v>44</v>
      </c>
      <c r="B32" s="0" t="s">
        <v>90</v>
      </c>
      <c r="C32" s="16" t="n">
        <v>57705480055</v>
      </c>
      <c r="D32" s="15" t="n">
        <v>161274562</v>
      </c>
      <c r="E32" s="0" t="n">
        <v>49817942</v>
      </c>
      <c r="F32" s="0" t="n">
        <v>92535214</v>
      </c>
      <c r="G32" s="0" t="n">
        <v>3947171</v>
      </c>
      <c r="H32" s="16" t="n">
        <v>14974235</v>
      </c>
      <c r="I32" s="63" t="n">
        <f aca="false">D32/$C32</f>
        <v>0.00279478763275666</v>
      </c>
      <c r="J32" s="64" t="n">
        <f aca="false">E32/$C32</f>
        <v>0.000863313882018098</v>
      </c>
      <c r="K32" s="64" t="n">
        <f aca="false">F32/$C32</f>
        <v>0.00160357757897176</v>
      </c>
      <c r="L32" s="64" t="n">
        <f aca="false">G32/$C32</f>
        <v>6.84020130538363E-005</v>
      </c>
      <c r="M32" s="65" t="n">
        <f aca="false">H32/$C32</f>
        <v>0.000259494158712965</v>
      </c>
      <c r="N32" s="0" t="n">
        <v>10</v>
      </c>
    </row>
    <row r="33" customFormat="false" ht="12.8" hidden="false" customHeight="false" outlineLevel="0" collapsed="false">
      <c r="A33" s="15" t="n">
        <v>76</v>
      </c>
      <c r="B33" s="0" t="s">
        <v>94</v>
      </c>
      <c r="C33" s="16" t="n">
        <v>73409589368</v>
      </c>
      <c r="D33" s="15" t="n">
        <v>277396303</v>
      </c>
      <c r="E33" s="0" t="n">
        <v>59285077</v>
      </c>
      <c r="F33" s="0" t="n">
        <v>195849468</v>
      </c>
      <c r="G33" s="0" t="n">
        <v>6244452</v>
      </c>
      <c r="H33" s="16" t="n">
        <v>16017306</v>
      </c>
      <c r="I33" s="63" t="n">
        <f aca="false">D33/$C33</f>
        <v>0.00377874750953068</v>
      </c>
      <c r="J33" s="64" t="n">
        <f aca="false">E33/$C33</f>
        <v>0.000807593088456138</v>
      </c>
      <c r="K33" s="64" t="n">
        <f aca="false">F33/$C33</f>
        <v>0.00266790033408596</v>
      </c>
      <c r="L33" s="64" t="n">
        <f aca="false">G33/$C33</f>
        <v>8.50631648230145E-005</v>
      </c>
      <c r="M33" s="65" t="n">
        <f aca="false">H33/$C33</f>
        <v>0.000218190922165573</v>
      </c>
      <c r="N33" s="0" t="n">
        <v>11</v>
      </c>
    </row>
    <row r="34" customFormat="false" ht="12.8" hidden="false" customHeight="false" outlineLevel="0" collapsed="false">
      <c r="A34" s="15" t="n">
        <v>27</v>
      </c>
      <c r="B34" s="0" t="s">
        <v>87</v>
      </c>
      <c r="C34" s="16" t="n">
        <v>47980261849</v>
      </c>
      <c r="D34" s="15" t="n">
        <v>115228505</v>
      </c>
      <c r="E34" s="0" t="n">
        <v>29381244</v>
      </c>
      <c r="F34" s="0" t="n">
        <v>75568761</v>
      </c>
      <c r="G34" s="0" t="n">
        <v>2144533</v>
      </c>
      <c r="H34" s="16" t="n">
        <v>8133967</v>
      </c>
      <c r="I34" s="63" t="n">
        <f aca="false">D34/$C34</f>
        <v>0.00240158141201144</v>
      </c>
      <c r="J34" s="64" t="n">
        <f aca="false">E34/$C34</f>
        <v>0.000612361059897224</v>
      </c>
      <c r="K34" s="64" t="n">
        <f aca="false">F34/$C34</f>
        <v>0.00157499684428202</v>
      </c>
      <c r="L34" s="64" t="n">
        <f aca="false">G34/$C34</f>
        <v>4.46961504034538E-005</v>
      </c>
      <c r="M34" s="65" t="n">
        <f aca="false">H34/$C34</f>
        <v>0.000169527357428741</v>
      </c>
      <c r="N34" s="0" t="n">
        <v>12</v>
      </c>
    </row>
    <row r="35" customFormat="false" ht="12.8" hidden="false" customHeight="false" outlineLevel="0" collapsed="false">
      <c r="A35" s="29" t="n">
        <v>94</v>
      </c>
      <c r="B35" s="26" t="s">
        <v>97</v>
      </c>
      <c r="C35" s="30" t="n">
        <v>8759769344</v>
      </c>
      <c r="D35" s="29" t="n">
        <v>21410357</v>
      </c>
      <c r="E35" s="26" t="n">
        <v>2621312</v>
      </c>
      <c r="F35" s="26" t="n">
        <v>16411302</v>
      </c>
      <c r="G35" s="26" t="n">
        <v>501626</v>
      </c>
      <c r="H35" s="30" t="n">
        <v>1876117</v>
      </c>
      <c r="I35" s="77" t="n">
        <f aca="false">D35/$C35</f>
        <v>0.00244416903678691</v>
      </c>
      <c r="J35" s="78" t="n">
        <f aca="false">E35/$C35</f>
        <v>0.000299244408963287</v>
      </c>
      <c r="K35" s="78" t="n">
        <f aca="false">F35/$C35</f>
        <v>0.00187348563135865</v>
      </c>
      <c r="L35" s="78" t="n">
        <f aca="false">G35/$C35</f>
        <v>5.72647498239881E-005</v>
      </c>
      <c r="M35" s="79" t="n">
        <f aca="false">H35/$C35</f>
        <v>0.000214174246640985</v>
      </c>
      <c r="N35" s="0" t="n">
        <v>13</v>
      </c>
    </row>
    <row r="37" customFormat="false" ht="12.8" hidden="false" customHeight="false" outlineLevel="0" collapsed="false">
      <c r="A37" s="0" t="s">
        <v>165</v>
      </c>
    </row>
    <row r="38" customFormat="false" ht="12.8" hidden="false" customHeight="false" outlineLevel="0" collapsed="false">
      <c r="A38" s="10" t="s">
        <v>2</v>
      </c>
      <c r="B38" s="10"/>
      <c r="C38" s="10"/>
      <c r="D38" s="10" t="s">
        <v>151</v>
      </c>
      <c r="E38" s="10"/>
      <c r="F38" s="10"/>
      <c r="G38" s="10"/>
      <c r="H38" s="10"/>
      <c r="I38" s="10" t="s">
        <v>152</v>
      </c>
      <c r="J38" s="10"/>
      <c r="K38" s="10"/>
      <c r="L38" s="10"/>
      <c r="M38" s="10"/>
      <c r="N38" s="0" t="s">
        <v>153</v>
      </c>
    </row>
    <row r="39" customFormat="false" ht="12.8" hidden="false" customHeight="false" outlineLevel="0" collapsed="false">
      <c r="A39" s="12" t="s">
        <v>9</v>
      </c>
      <c r="B39" s="13" t="s">
        <v>10</v>
      </c>
      <c r="C39" s="14" t="s">
        <v>11</v>
      </c>
      <c r="D39" s="12" t="s">
        <v>71</v>
      </c>
      <c r="E39" s="13" t="s">
        <v>72</v>
      </c>
      <c r="F39" s="13" t="s">
        <v>73</v>
      </c>
      <c r="G39" s="13" t="s">
        <v>74</v>
      </c>
      <c r="H39" s="14" t="s">
        <v>75</v>
      </c>
      <c r="I39" s="83" t="s">
        <v>154</v>
      </c>
      <c r="J39" s="84" t="s">
        <v>155</v>
      </c>
      <c r="K39" s="84" t="s">
        <v>156</v>
      </c>
      <c r="L39" s="84" t="s">
        <v>157</v>
      </c>
      <c r="M39" s="85" t="s">
        <v>158</v>
      </c>
    </row>
    <row r="40" customFormat="false" ht="12.8" hidden="false" customHeight="false" outlineLevel="0" collapsed="false">
      <c r="A40" s="21" t="n">
        <v>53</v>
      </c>
      <c r="B40" s="22" t="s">
        <v>92</v>
      </c>
      <c r="C40" s="23" t="n">
        <v>27406628061</v>
      </c>
      <c r="D40" s="21" t="n">
        <v>179258467</v>
      </c>
      <c r="E40" s="22" t="n">
        <v>40821703</v>
      </c>
      <c r="F40" s="22" t="n">
        <v>131817795</v>
      </c>
      <c r="G40" s="22" t="n">
        <v>2628287</v>
      </c>
      <c r="H40" s="23" t="n">
        <v>3990682</v>
      </c>
      <c r="I40" s="58" t="n">
        <f aca="false">D40/$C40</f>
        <v>0.00654069762252465</v>
      </c>
      <c r="J40" s="59" t="n">
        <f aca="false">E40/$C40</f>
        <v>0.00148948286922206</v>
      </c>
      <c r="K40" s="59" t="n">
        <f aca="false">F40/$C40</f>
        <v>0.00480970496285088</v>
      </c>
      <c r="L40" s="59" t="n">
        <f aca="false">G40/$C40</f>
        <v>9.58996850743593E-005</v>
      </c>
      <c r="M40" s="60" t="n">
        <f aca="false">H40/$C40</f>
        <v>0.000145610105377348</v>
      </c>
      <c r="N40" s="0" t="n">
        <v>1</v>
      </c>
    </row>
    <row r="41" customFormat="false" ht="12.8" hidden="false" customHeight="false" outlineLevel="0" collapsed="false">
      <c r="A41" s="15" t="n">
        <v>28</v>
      </c>
      <c r="B41" s="0" t="s">
        <v>88</v>
      </c>
      <c r="C41" s="16" t="n">
        <v>30119611372</v>
      </c>
      <c r="D41" s="15" t="n">
        <v>179679608</v>
      </c>
      <c r="E41" s="0" t="n">
        <v>36689176</v>
      </c>
      <c r="F41" s="0" t="n">
        <v>133196031</v>
      </c>
      <c r="G41" s="0" t="n">
        <v>2755058</v>
      </c>
      <c r="H41" s="16" t="n">
        <v>7039343</v>
      </c>
      <c r="I41" s="63" t="n">
        <f aca="false">D41/$C41</f>
        <v>0.00596553540418636</v>
      </c>
      <c r="J41" s="64" t="n">
        <f aca="false">E41/$C41</f>
        <v>0.00121811584973195</v>
      </c>
      <c r="K41" s="64" t="n">
        <f aca="false">F41/$C41</f>
        <v>0.00442223604265434</v>
      </c>
      <c r="L41" s="64" t="n">
        <f aca="false">G41/$C41</f>
        <v>9.14705693235197E-005</v>
      </c>
      <c r="M41" s="65" t="n">
        <f aca="false">H41/$C41</f>
        <v>0.000233712942476541</v>
      </c>
      <c r="N41" s="0" t="n">
        <v>2</v>
      </c>
    </row>
    <row r="42" customFormat="false" ht="12.8" hidden="false" customHeight="false" outlineLevel="0" collapsed="false">
      <c r="A42" s="15" t="n">
        <v>52</v>
      </c>
      <c r="B42" s="0" t="s">
        <v>91</v>
      </c>
      <c r="C42" s="16" t="n">
        <v>32363730044</v>
      </c>
      <c r="D42" s="15" t="n">
        <v>200059153</v>
      </c>
      <c r="E42" s="0" t="n">
        <v>51864759</v>
      </c>
      <c r="F42" s="0" t="n">
        <v>138631502</v>
      </c>
      <c r="G42" s="0" t="n">
        <v>2902941</v>
      </c>
      <c r="H42" s="16" t="n">
        <v>6659951</v>
      </c>
      <c r="I42" s="63" t="n">
        <f aca="false">D42/$C42</f>
        <v>0.00618158514880733</v>
      </c>
      <c r="J42" s="64" t="n">
        <f aca="false">E42/$C42</f>
        <v>0.00160255813929629</v>
      </c>
      <c r="K42" s="64" t="n">
        <f aca="false">F42/$C42</f>
        <v>0.00428354524684034</v>
      </c>
      <c r="L42" s="64" t="n">
        <f aca="false">G42/$C42</f>
        <v>8.96973555289615E-005</v>
      </c>
      <c r="M42" s="65" t="n">
        <f aca="false">H42/$C42</f>
        <v>0.000205784407141744</v>
      </c>
      <c r="N42" s="0" t="n">
        <v>3</v>
      </c>
    </row>
    <row r="43" customFormat="false" ht="12.8" hidden="false" customHeight="false" outlineLevel="0" collapsed="false">
      <c r="A43" s="15" t="n">
        <v>11</v>
      </c>
      <c r="B43" s="0" t="s">
        <v>85</v>
      </c>
      <c r="C43" s="16" t="n">
        <v>12064379031</v>
      </c>
      <c r="D43" s="15" t="n">
        <v>98820510</v>
      </c>
      <c r="E43" s="0" t="n">
        <v>47698530</v>
      </c>
      <c r="F43" s="0" t="n">
        <v>40113680</v>
      </c>
      <c r="G43" s="0" t="n">
        <v>3133061</v>
      </c>
      <c r="H43" s="16" t="n">
        <v>7875239</v>
      </c>
      <c r="I43" s="63" t="n">
        <f aca="false">D43/$C43</f>
        <v>0.00819109792108454</v>
      </c>
      <c r="J43" s="86" t="n">
        <f aca="false">E43/$C43</f>
        <v>0.00395366639902778</v>
      </c>
      <c r="K43" s="86" t="n">
        <f aca="false">F43/$C43</f>
        <v>0.00332496847926661</v>
      </c>
      <c r="L43" s="86" t="n">
        <f aca="false">G43/$C43</f>
        <v>0.000259695173033726</v>
      </c>
      <c r="M43" s="65" t="n">
        <f aca="false">H43/$C43</f>
        <v>0.000652767869756429</v>
      </c>
      <c r="N43" s="0" t="n">
        <v>4</v>
      </c>
    </row>
    <row r="44" customFormat="false" ht="12.8" hidden="false" customHeight="false" outlineLevel="0" collapsed="false">
      <c r="A44" s="15" t="n">
        <v>75</v>
      </c>
      <c r="B44" s="0" t="s">
        <v>93</v>
      </c>
      <c r="C44" s="16" t="n">
        <v>85109164822</v>
      </c>
      <c r="D44" s="15" t="n">
        <v>382716487</v>
      </c>
      <c r="E44" s="0" t="n">
        <v>77233436</v>
      </c>
      <c r="F44" s="0" t="n">
        <v>275230392</v>
      </c>
      <c r="G44" s="0" t="n">
        <v>5423784</v>
      </c>
      <c r="H44" s="16" t="n">
        <v>24828875</v>
      </c>
      <c r="I44" s="63" t="n">
        <f aca="false">D44/$C44</f>
        <v>0.00449677173780785</v>
      </c>
      <c r="J44" s="64" t="n">
        <f aca="false">E44/$C44</f>
        <v>0.000907463211059919</v>
      </c>
      <c r="K44" s="64" t="n">
        <f aca="false">F44/$C44</f>
        <v>0.00323385140220358</v>
      </c>
      <c r="L44" s="64" t="n">
        <f aca="false">G44/$C44</f>
        <v>6.37273789649267E-005</v>
      </c>
      <c r="M44" s="65" t="n">
        <f aca="false">H44/$C44</f>
        <v>0.000291729745579432</v>
      </c>
      <c r="N44" s="0" t="n">
        <v>5</v>
      </c>
    </row>
    <row r="45" customFormat="false" ht="12.8" hidden="false" customHeight="false" outlineLevel="0" collapsed="false">
      <c r="A45" s="15" t="n">
        <v>84</v>
      </c>
      <c r="B45" s="0" t="s">
        <v>95</v>
      </c>
      <c r="C45" s="16" t="n">
        <v>70796936274</v>
      </c>
      <c r="D45" s="15" t="n">
        <v>301869042</v>
      </c>
      <c r="E45" s="0" t="n">
        <v>73742556</v>
      </c>
      <c r="F45" s="0" t="n">
        <v>208769982</v>
      </c>
      <c r="G45" s="0" t="n">
        <v>6394040</v>
      </c>
      <c r="H45" s="16" t="n">
        <v>12962464</v>
      </c>
      <c r="I45" s="63" t="n">
        <f aca="false">D45/$C45</f>
        <v>0.0042638715442671</v>
      </c>
      <c r="J45" s="64" t="n">
        <f aca="false">E45/$C45</f>
        <v>0.00104160659883077</v>
      </c>
      <c r="K45" s="64" t="n">
        <f aca="false">F45/$C45</f>
        <v>0.0029488561650749</v>
      </c>
      <c r="L45" s="64" t="n">
        <f aca="false">G45/$C45</f>
        <v>9.0315207641947E-005</v>
      </c>
      <c r="M45" s="65" t="n">
        <f aca="false">H45/$C45</f>
        <v>0.00018309357271948</v>
      </c>
      <c r="N45" s="0" t="n">
        <v>6</v>
      </c>
    </row>
    <row r="46" customFormat="false" ht="12.8" hidden="false" customHeight="false" outlineLevel="0" collapsed="false">
      <c r="A46" s="15" t="n">
        <v>93</v>
      </c>
      <c r="B46" s="0" t="s">
        <v>96</v>
      </c>
      <c r="C46" s="16" t="n">
        <v>31685800982</v>
      </c>
      <c r="D46" s="15" t="n">
        <v>138754660</v>
      </c>
      <c r="E46" s="0" t="n">
        <v>37411325</v>
      </c>
      <c r="F46" s="0" t="n">
        <v>91562262</v>
      </c>
      <c r="G46" s="0" t="n">
        <v>3637305</v>
      </c>
      <c r="H46" s="16" t="n">
        <v>6143768</v>
      </c>
      <c r="I46" s="63" t="n">
        <f aca="false">D46/$C46</f>
        <v>0.00437908008318374</v>
      </c>
      <c r="J46" s="64" t="n">
        <f aca="false">E46/$C46</f>
        <v>0.00118069683708651</v>
      </c>
      <c r="K46" s="64" t="n">
        <f aca="false">F46/$C46</f>
        <v>0.00288969377962118</v>
      </c>
      <c r="L46" s="64" t="n">
        <f aca="false">G46/$C46</f>
        <v>0.000114792900519266</v>
      </c>
      <c r="M46" s="65" t="n">
        <f aca="false">H46/$C46</f>
        <v>0.000193896565956787</v>
      </c>
      <c r="N46" s="0" t="n">
        <v>7</v>
      </c>
    </row>
    <row r="47" s="52" customFormat="true" ht="12.8" hidden="false" customHeight="false" outlineLevel="0" collapsed="false">
      <c r="A47" s="72" t="n">
        <v>32</v>
      </c>
      <c r="B47" s="52" t="s">
        <v>89</v>
      </c>
      <c r="C47" s="73" t="n">
        <v>32002448067</v>
      </c>
      <c r="D47" s="72" t="n">
        <v>162895646</v>
      </c>
      <c r="E47" s="52" t="n">
        <v>60181957</v>
      </c>
      <c r="F47" s="52" t="n">
        <v>89247119</v>
      </c>
      <c r="G47" s="52" t="n">
        <v>2664461</v>
      </c>
      <c r="H47" s="73" t="n">
        <v>10802109</v>
      </c>
      <c r="I47" s="74" t="n">
        <f aca="false">D47/$C47</f>
        <v>0.00509009953422824</v>
      </c>
      <c r="J47" s="75" t="n">
        <f aca="false">E47/$C47</f>
        <v>0.00188054229082737</v>
      </c>
      <c r="K47" s="75" t="n">
        <f aca="false">F47/$C47</f>
        <v>0.00278875912283814</v>
      </c>
      <c r="L47" s="75" t="n">
        <f aca="false">G47/$C47</f>
        <v>8.32580368358605E-005</v>
      </c>
      <c r="M47" s="76" t="n">
        <f aca="false">H47/$C47</f>
        <v>0.00033754008372687</v>
      </c>
      <c r="N47" s="0" t="n">
        <v>8</v>
      </c>
    </row>
    <row r="48" customFormat="false" ht="12.8" hidden="false" customHeight="false" outlineLevel="0" collapsed="false">
      <c r="A48" s="15" t="n">
        <v>76</v>
      </c>
      <c r="B48" s="0" t="s">
        <v>94</v>
      </c>
      <c r="C48" s="16" t="n">
        <v>73409589368</v>
      </c>
      <c r="D48" s="15" t="n">
        <v>277396303</v>
      </c>
      <c r="E48" s="0" t="n">
        <v>59285077</v>
      </c>
      <c r="F48" s="0" t="n">
        <v>195849468</v>
      </c>
      <c r="G48" s="0" t="n">
        <v>6244452</v>
      </c>
      <c r="H48" s="16" t="n">
        <v>16017306</v>
      </c>
      <c r="I48" s="63" t="n">
        <f aca="false">D48/$C48</f>
        <v>0.00377874750953068</v>
      </c>
      <c r="J48" s="64" t="n">
        <f aca="false">E48/$C48</f>
        <v>0.000807593088456138</v>
      </c>
      <c r="K48" s="64" t="n">
        <f aca="false">F48/$C48</f>
        <v>0.00266790033408596</v>
      </c>
      <c r="L48" s="64" t="n">
        <f aca="false">G48/$C48</f>
        <v>8.50631648230145E-005</v>
      </c>
      <c r="M48" s="65" t="n">
        <f aca="false">H48/$C48</f>
        <v>0.000218190922165573</v>
      </c>
      <c r="N48" s="0" t="n">
        <v>9</v>
      </c>
    </row>
    <row r="49" customFormat="false" ht="12.8" hidden="false" customHeight="false" outlineLevel="0" collapsed="false">
      <c r="A49" s="15" t="n">
        <v>24</v>
      </c>
      <c r="B49" s="0" t="s">
        <v>86</v>
      </c>
      <c r="C49" s="16" t="n">
        <v>39470054504</v>
      </c>
      <c r="D49" s="15" t="n">
        <v>139343450</v>
      </c>
      <c r="E49" s="0" t="n">
        <v>39388843</v>
      </c>
      <c r="F49" s="0" t="n">
        <v>91443431</v>
      </c>
      <c r="G49" s="0" t="n">
        <v>2048732</v>
      </c>
      <c r="H49" s="16" t="n">
        <v>6462444</v>
      </c>
      <c r="I49" s="63" t="n">
        <f aca="false">D49/$C49</f>
        <v>0.00353035869220496</v>
      </c>
      <c r="J49" s="64" t="n">
        <f aca="false">E49/$C49</f>
        <v>0.000997942452701914</v>
      </c>
      <c r="K49" s="64" t="n">
        <f aca="false">F49/$C49</f>
        <v>0.00231677995252661</v>
      </c>
      <c r="L49" s="64" t="n">
        <f aca="false">G49/$C49</f>
        <v>5.19059835550107E-005</v>
      </c>
      <c r="M49" s="65" t="n">
        <f aca="false">H49/$C49</f>
        <v>0.000163730303421422</v>
      </c>
      <c r="N49" s="0" t="n">
        <v>10</v>
      </c>
    </row>
    <row r="50" customFormat="false" ht="12.8" hidden="false" customHeight="false" outlineLevel="0" collapsed="false">
      <c r="A50" s="15" t="n">
        <v>94</v>
      </c>
      <c r="B50" s="2" t="s">
        <v>97</v>
      </c>
      <c r="C50" s="16" t="n">
        <v>8759769344</v>
      </c>
      <c r="D50" s="15" t="n">
        <v>21410357</v>
      </c>
      <c r="E50" s="2" t="n">
        <v>2621312</v>
      </c>
      <c r="F50" s="2" t="n">
        <v>16411302</v>
      </c>
      <c r="G50" s="2" t="n">
        <v>501626</v>
      </c>
      <c r="H50" s="16" t="n">
        <v>1876117</v>
      </c>
      <c r="I50" s="63" t="n">
        <f aca="false">D50/$C50</f>
        <v>0.00244416903678691</v>
      </c>
      <c r="J50" s="86" t="n">
        <f aca="false">E50/$C50</f>
        <v>0.000299244408963287</v>
      </c>
      <c r="K50" s="86" t="n">
        <f aca="false">F50/$C50</f>
        <v>0.00187348563135865</v>
      </c>
      <c r="L50" s="86" t="n">
        <f aca="false">G50/$C50</f>
        <v>5.72647498239881E-005</v>
      </c>
      <c r="M50" s="65" t="n">
        <f aca="false">H50/$C50</f>
        <v>0.000214174246640985</v>
      </c>
      <c r="N50" s="0" t="n">
        <v>11</v>
      </c>
    </row>
    <row r="51" customFormat="false" ht="12.8" hidden="false" customHeight="false" outlineLevel="0" collapsed="false">
      <c r="A51" s="15" t="n">
        <v>44</v>
      </c>
      <c r="B51" s="0" t="s">
        <v>90</v>
      </c>
      <c r="C51" s="16" t="n">
        <v>57705480055</v>
      </c>
      <c r="D51" s="15" t="n">
        <v>161274562</v>
      </c>
      <c r="E51" s="0" t="n">
        <v>49817942</v>
      </c>
      <c r="F51" s="0" t="n">
        <v>92535214</v>
      </c>
      <c r="G51" s="0" t="n">
        <v>3947171</v>
      </c>
      <c r="H51" s="16" t="n">
        <v>14974235</v>
      </c>
      <c r="I51" s="63" t="n">
        <f aca="false">D51/$C51</f>
        <v>0.00279478763275666</v>
      </c>
      <c r="J51" s="64" t="n">
        <f aca="false">E51/$C51</f>
        <v>0.000863313882018098</v>
      </c>
      <c r="K51" s="64" t="n">
        <f aca="false">F51/$C51</f>
        <v>0.00160357757897176</v>
      </c>
      <c r="L51" s="64" t="n">
        <f aca="false">G51/$C51</f>
        <v>6.84020130538363E-005</v>
      </c>
      <c r="M51" s="65" t="n">
        <f aca="false">H51/$C51</f>
        <v>0.000259494158712965</v>
      </c>
      <c r="N51" s="0" t="n">
        <v>12</v>
      </c>
    </row>
    <row r="52" customFormat="false" ht="12.8" hidden="false" customHeight="false" outlineLevel="0" collapsed="false">
      <c r="A52" s="29" t="n">
        <v>27</v>
      </c>
      <c r="B52" s="26" t="s">
        <v>87</v>
      </c>
      <c r="C52" s="30" t="n">
        <v>47980261849</v>
      </c>
      <c r="D52" s="29" t="n">
        <v>115228505</v>
      </c>
      <c r="E52" s="26" t="n">
        <v>29381244</v>
      </c>
      <c r="F52" s="26" t="n">
        <v>75568761</v>
      </c>
      <c r="G52" s="26" t="n">
        <v>2144533</v>
      </c>
      <c r="H52" s="30" t="n">
        <v>8133967</v>
      </c>
      <c r="I52" s="77" t="n">
        <f aca="false">D52/$C52</f>
        <v>0.00240158141201144</v>
      </c>
      <c r="J52" s="78" t="n">
        <f aca="false">E52/$C52</f>
        <v>0.000612361059897224</v>
      </c>
      <c r="K52" s="78" t="n">
        <f aca="false">F52/$C52</f>
        <v>0.00157499684428202</v>
      </c>
      <c r="L52" s="78" t="n">
        <f aca="false">G52/$C52</f>
        <v>4.46961504034538E-005</v>
      </c>
      <c r="M52" s="79" t="n">
        <f aca="false">H52/$C52</f>
        <v>0.000169527357428741</v>
      </c>
      <c r="N52" s="0" t="n">
        <v>13</v>
      </c>
    </row>
  </sheetData>
  <mergeCells count="13">
    <mergeCell ref="P3:S3"/>
    <mergeCell ref="A4:C4"/>
    <mergeCell ref="D4:H4"/>
    <mergeCell ref="I4:M4"/>
    <mergeCell ref="P5:S5"/>
    <mergeCell ref="Q7:S7"/>
    <mergeCell ref="Q9:S9"/>
    <mergeCell ref="A21:C21"/>
    <mergeCell ref="D21:H21"/>
    <mergeCell ref="I21:M21"/>
    <mergeCell ref="A38:C38"/>
    <mergeCell ref="D38:H38"/>
    <mergeCell ref="I38:M38"/>
  </mergeCells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9" scale="100" firstPageNumber="1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J30"/>
  <sheetViews>
    <sheetView showFormulas="false" showGridLines="true" showRowColHeaders="true" showZeros="true" rightToLeft="false" tabSelected="false" showOutlineSymbols="true" defaultGridColor="true" view="normal" topLeftCell="E1" colorId="64" zoomScale="80" zoomScaleNormal="80" zoomScalePageLayoutView="100" workbookViewId="0">
      <selection pane="topLeft" activeCell="N19" activeCellId="0" sqref="N19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10.2"/>
    <col collapsed="false" customWidth="true" hidden="false" outlineLevel="0" max="2" min="2" style="0" width="25.52"/>
    <col collapsed="false" customWidth="true" hidden="false" outlineLevel="0" max="24" min="3" style="0" width="15.31"/>
    <col collapsed="false" customWidth="true" hidden="false" outlineLevel="0" max="25" min="25" style="0" width="21.94"/>
    <col collapsed="false" customWidth="true" hidden="false" outlineLevel="0" max="30" min="26" style="0" width="15.31"/>
    <col collapsed="false" customWidth="true" hidden="false" outlineLevel="0" max="31" min="31" style="0" width="21.94"/>
    <col collapsed="false" customWidth="true" hidden="false" outlineLevel="0" max="36" min="32" style="0" width="15.31"/>
  </cols>
  <sheetData>
    <row r="1" customFormat="false" ht="17.15" hidden="false" customHeight="false" outlineLevel="0" collapsed="false">
      <c r="A1" s="87" t="s">
        <v>166</v>
      </c>
    </row>
    <row r="4" s="36" customFormat="true" ht="12.8" hidden="false" customHeight="true" outlineLevel="0" collapsed="false">
      <c r="A4" s="88" t="s">
        <v>2</v>
      </c>
      <c r="B4" s="88"/>
      <c r="C4" s="88"/>
      <c r="D4" s="88" t="s">
        <v>167</v>
      </c>
      <c r="E4" s="88"/>
      <c r="F4" s="88"/>
      <c r="G4" s="88"/>
      <c r="H4" s="88"/>
      <c r="I4" s="88"/>
      <c r="J4" s="88"/>
      <c r="K4" s="88"/>
      <c r="L4" s="88"/>
      <c r="M4" s="88"/>
      <c r="N4" s="88"/>
      <c r="O4" s="88" t="s">
        <v>168</v>
      </c>
      <c r="P4" s="88"/>
      <c r="Q4" s="88"/>
      <c r="R4" s="88"/>
      <c r="S4" s="88"/>
      <c r="T4" s="88" t="s">
        <v>169</v>
      </c>
      <c r="U4" s="88"/>
      <c r="V4" s="88"/>
      <c r="W4" s="88"/>
      <c r="X4" s="88"/>
      <c r="Y4" s="89" t="s">
        <v>170</v>
      </c>
      <c r="Z4" s="88" t="s">
        <v>171</v>
      </c>
      <c r="AA4" s="88"/>
      <c r="AB4" s="88"/>
      <c r="AC4" s="88"/>
      <c r="AD4" s="88"/>
      <c r="AE4" s="89" t="s">
        <v>172</v>
      </c>
      <c r="AF4" s="88" t="s">
        <v>8</v>
      </c>
      <c r="AG4" s="88"/>
      <c r="AH4" s="88"/>
      <c r="AI4" s="88"/>
      <c r="AJ4" s="88"/>
    </row>
    <row r="5" s="36" customFormat="true" ht="35.05" hidden="false" customHeight="false" outlineLevel="0" collapsed="false">
      <c r="A5" s="90" t="s">
        <v>9</v>
      </c>
      <c r="B5" s="36" t="s">
        <v>10</v>
      </c>
      <c r="C5" s="91" t="s">
        <v>11</v>
      </c>
      <c r="D5" s="92" t="s">
        <v>173</v>
      </c>
      <c r="E5" s="92" t="s">
        <v>174</v>
      </c>
      <c r="F5" s="92" t="s">
        <v>175</v>
      </c>
      <c r="G5" s="92" t="s">
        <v>176</v>
      </c>
      <c r="H5" s="92" t="s">
        <v>177</v>
      </c>
      <c r="I5" s="92" t="s">
        <v>178</v>
      </c>
      <c r="J5" s="93" t="s">
        <v>179</v>
      </c>
      <c r="K5" s="92" t="s">
        <v>180</v>
      </c>
      <c r="L5" s="92" t="s">
        <v>181</v>
      </c>
      <c r="M5" s="92" t="s">
        <v>182</v>
      </c>
      <c r="N5" s="93" t="s">
        <v>183</v>
      </c>
      <c r="O5" s="90" t="s">
        <v>26</v>
      </c>
      <c r="P5" s="36" t="s">
        <v>31</v>
      </c>
      <c r="Q5" s="36" t="s">
        <v>36</v>
      </c>
      <c r="R5" s="36" t="s">
        <v>41</v>
      </c>
      <c r="S5" s="91" t="s">
        <v>46</v>
      </c>
      <c r="T5" s="90" t="s">
        <v>27</v>
      </c>
      <c r="U5" s="36" t="s">
        <v>32</v>
      </c>
      <c r="V5" s="36" t="s">
        <v>37</v>
      </c>
      <c r="W5" s="36" t="s">
        <v>42</v>
      </c>
      <c r="X5" s="91" t="s">
        <v>47</v>
      </c>
      <c r="Y5" s="89"/>
      <c r="Z5" s="90" t="s">
        <v>28</v>
      </c>
      <c r="AA5" s="36" t="s">
        <v>33</v>
      </c>
      <c r="AB5" s="36" t="s">
        <v>38</v>
      </c>
      <c r="AC5" s="36" t="s">
        <v>43</v>
      </c>
      <c r="AD5" s="91" t="s">
        <v>48</v>
      </c>
      <c r="AE5" s="89"/>
      <c r="AF5" s="90" t="s">
        <v>76</v>
      </c>
      <c r="AG5" s="36" t="s">
        <v>77</v>
      </c>
      <c r="AH5" s="36" t="s">
        <v>78</v>
      </c>
      <c r="AI5" s="36" t="s">
        <v>79</v>
      </c>
      <c r="AJ5" s="91" t="s">
        <v>80</v>
      </c>
    </row>
    <row r="6" s="36" customFormat="true" ht="13.8" hidden="false" customHeight="false" outlineLevel="0" collapsed="false">
      <c r="A6" s="90" t="n">
        <v>11</v>
      </c>
      <c r="B6" s="36" t="s">
        <v>85</v>
      </c>
      <c r="C6" s="91" t="n">
        <v>12064379031</v>
      </c>
      <c r="D6" s="92" t="n">
        <v>11898502</v>
      </c>
      <c r="E6" s="92" t="n">
        <v>12174880</v>
      </c>
      <c r="F6" s="92" t="n">
        <v>276378</v>
      </c>
      <c r="G6" s="92" t="n">
        <v>5011978</v>
      </c>
      <c r="H6" s="92" t="n">
        <v>5184987</v>
      </c>
      <c r="I6" s="92" t="n">
        <v>173003</v>
      </c>
      <c r="J6" s="94" t="n">
        <f aca="false">I6/G6</f>
        <v>0.0345179088974453</v>
      </c>
      <c r="K6" s="92" t="n">
        <v>5673577</v>
      </c>
      <c r="L6" s="92" t="n">
        <v>5716142</v>
      </c>
      <c r="M6" s="92" t="n">
        <v>42565</v>
      </c>
      <c r="N6" s="94" t="n">
        <f aca="false">M6/K6</f>
        <v>0.00750232172754507</v>
      </c>
      <c r="O6" s="90" t="n">
        <v>11910024</v>
      </c>
      <c r="P6" s="36" t="n">
        <v>9934503</v>
      </c>
      <c r="Q6" s="36" t="n">
        <v>9397549</v>
      </c>
      <c r="R6" s="36" t="n">
        <v>8267841</v>
      </c>
      <c r="S6" s="91" t="n">
        <v>9076971</v>
      </c>
      <c r="T6" s="90" t="n">
        <v>6347033</v>
      </c>
      <c r="U6" s="36" t="n">
        <v>4071835</v>
      </c>
      <c r="V6" s="36" t="n">
        <v>4112626</v>
      </c>
      <c r="W6" s="36" t="n">
        <v>3448698</v>
      </c>
      <c r="X6" s="91" t="n">
        <v>4148240</v>
      </c>
      <c r="Y6" s="95" t="n">
        <f aca="false">((AVERAGE(U6/T6,V6/U6,W6/V6,X6/W6))-1)*100</f>
        <v>-7.67606779123435</v>
      </c>
      <c r="Z6" s="90" t="n">
        <v>3672529</v>
      </c>
      <c r="AA6" s="36" t="n">
        <v>4723209</v>
      </c>
      <c r="AB6" s="36" t="n">
        <v>3517733</v>
      </c>
      <c r="AC6" s="36" t="n">
        <v>3639360</v>
      </c>
      <c r="AD6" s="91" t="n">
        <v>4239274</v>
      </c>
      <c r="AE6" s="95" t="n">
        <f aca="false">((AVERAGE(AA6/Z6,AB6/AA6,AC6/AB6,AD6/AC6))-1)*100</f>
        <v>5.75709146686414</v>
      </c>
      <c r="AF6" s="90" t="n">
        <v>48586888</v>
      </c>
      <c r="AG6" s="36" t="n">
        <v>22128432</v>
      </c>
      <c r="AH6" s="36" t="n">
        <v>19792105</v>
      </c>
      <c r="AI6" s="36" t="n">
        <v>1603539</v>
      </c>
      <c r="AJ6" s="91" t="n">
        <v>5062812</v>
      </c>
    </row>
    <row r="7" s="36" customFormat="true" ht="13.8" hidden="false" customHeight="false" outlineLevel="0" collapsed="false">
      <c r="A7" s="90" t="n">
        <v>24</v>
      </c>
      <c r="B7" s="36" t="s">
        <v>86</v>
      </c>
      <c r="C7" s="91" t="n">
        <v>39470054504</v>
      </c>
      <c r="D7" s="92" t="n">
        <v>2563586</v>
      </c>
      <c r="E7" s="92" t="n">
        <v>2576252</v>
      </c>
      <c r="F7" s="92" t="n">
        <v>12666</v>
      </c>
      <c r="G7" s="92" t="n">
        <v>1128955</v>
      </c>
      <c r="H7" s="92" t="n">
        <v>1157597</v>
      </c>
      <c r="I7" s="92" t="n">
        <v>28636</v>
      </c>
      <c r="J7" s="96" t="n">
        <f aca="false">I7/G7</f>
        <v>0.0253650499798486</v>
      </c>
      <c r="K7" s="92" t="n">
        <v>992972</v>
      </c>
      <c r="L7" s="92" t="n">
        <v>974868</v>
      </c>
      <c r="M7" s="92" t="n">
        <v>-18104</v>
      </c>
      <c r="N7" s="96" t="n">
        <f aca="false">M7/K7</f>
        <v>-0.018232135447928</v>
      </c>
      <c r="O7" s="90" t="n">
        <v>16436286</v>
      </c>
      <c r="P7" s="36" t="n">
        <v>16538193</v>
      </c>
      <c r="Q7" s="36" t="n">
        <v>12783548</v>
      </c>
      <c r="R7" s="36" t="n">
        <v>11704564</v>
      </c>
      <c r="S7" s="91" t="n">
        <v>14899810</v>
      </c>
      <c r="T7" s="90" t="n">
        <v>4724009</v>
      </c>
      <c r="U7" s="36" t="n">
        <v>6307698</v>
      </c>
      <c r="V7" s="36" t="n">
        <v>3028644</v>
      </c>
      <c r="W7" s="36" t="n">
        <v>3105187</v>
      </c>
      <c r="X7" s="91" t="n">
        <v>4400223</v>
      </c>
      <c r="Y7" s="97" t="n">
        <f aca="false">((AVERAGE(U7/T7,V7/U7,W7/V7,X7/W7))-1)*100</f>
        <v>6.44304446499007</v>
      </c>
      <c r="Z7" s="90" t="n">
        <v>9777050</v>
      </c>
      <c r="AA7" s="36" t="n">
        <v>9547060</v>
      </c>
      <c r="AB7" s="36" t="n">
        <v>8847948</v>
      </c>
      <c r="AC7" s="36" t="n">
        <v>7981556</v>
      </c>
      <c r="AD7" s="91" t="n">
        <v>9727290</v>
      </c>
      <c r="AE7" s="97" t="n">
        <f aca="false">((AVERAGE(AA7/Z7,AB7/AA7,AC7/AB7,AD7/AC7))-1)*100</f>
        <v>0.601236550594964</v>
      </c>
      <c r="AF7" s="90" t="n">
        <v>72362401</v>
      </c>
      <c r="AG7" s="36" t="n">
        <v>21565761</v>
      </c>
      <c r="AH7" s="36" t="n">
        <v>45880904</v>
      </c>
      <c r="AI7" s="36" t="n">
        <v>968221</v>
      </c>
      <c r="AJ7" s="91" t="n">
        <v>3947515</v>
      </c>
    </row>
    <row r="8" s="36" customFormat="true" ht="13.8" hidden="false" customHeight="false" outlineLevel="0" collapsed="false">
      <c r="A8" s="90" t="n">
        <v>27</v>
      </c>
      <c r="B8" s="36" t="s">
        <v>87</v>
      </c>
      <c r="C8" s="91" t="n">
        <v>47980261849</v>
      </c>
      <c r="D8" s="92" t="n">
        <v>2816814</v>
      </c>
      <c r="E8" s="92" t="n">
        <v>2811423</v>
      </c>
      <c r="F8" s="92" t="n">
        <v>-5391</v>
      </c>
      <c r="G8" s="92" t="n">
        <v>1260933</v>
      </c>
      <c r="H8" s="92" t="n">
        <v>1289770</v>
      </c>
      <c r="I8" s="92" t="n">
        <v>28839</v>
      </c>
      <c r="J8" s="96" t="n">
        <f aca="false">I8/G8</f>
        <v>0.022871159688897</v>
      </c>
      <c r="K8" s="92" t="n">
        <v>1102106</v>
      </c>
      <c r="L8" s="92" t="n">
        <v>1071883</v>
      </c>
      <c r="M8" s="92" t="n">
        <v>-30223</v>
      </c>
      <c r="N8" s="96" t="n">
        <f aca="false">M8/K8</f>
        <v>-0.0274229520572431</v>
      </c>
      <c r="O8" s="90" t="n">
        <v>13911815</v>
      </c>
      <c r="P8" s="36" t="n">
        <v>11819623</v>
      </c>
      <c r="Q8" s="36" t="n">
        <v>13030413</v>
      </c>
      <c r="R8" s="36" t="n">
        <v>9805343</v>
      </c>
      <c r="S8" s="91" t="n">
        <v>10612242</v>
      </c>
      <c r="T8" s="90" t="n">
        <v>2800556</v>
      </c>
      <c r="U8" s="36" t="n">
        <v>2128936</v>
      </c>
      <c r="V8" s="36" t="n">
        <v>4336537</v>
      </c>
      <c r="W8" s="36" t="n">
        <v>2249973</v>
      </c>
      <c r="X8" s="91" t="n">
        <v>2551291</v>
      </c>
      <c r="Y8" s="97" t="n">
        <f aca="false">((AVERAGE(U8/T8,V8/U8,W8/V8,X8/W8))-1)*100</f>
        <v>11.247384781544</v>
      </c>
      <c r="Z8" s="90" t="n">
        <v>9300466</v>
      </c>
      <c r="AA8" s="36" t="n">
        <v>8488621</v>
      </c>
      <c r="AB8" s="36" t="n">
        <v>7759257</v>
      </c>
      <c r="AC8" s="36" t="n">
        <v>6921641</v>
      </c>
      <c r="AD8" s="91" t="n">
        <v>6785956</v>
      </c>
      <c r="AE8" s="97" t="n">
        <f aca="false">((AVERAGE(AA8/Z8,AB8/AA8,AC8/AB8,AD8/AC8))-1)*100</f>
        <v>-7.5191723576006</v>
      </c>
      <c r="AF8" s="90" t="n">
        <v>59179436</v>
      </c>
      <c r="AG8" s="36" t="n">
        <v>14067293</v>
      </c>
      <c r="AH8" s="36" t="n">
        <v>39255941</v>
      </c>
      <c r="AI8" s="36" t="n">
        <v>1166134</v>
      </c>
      <c r="AJ8" s="91" t="n">
        <v>4690068</v>
      </c>
    </row>
    <row r="9" s="36" customFormat="true" ht="13.8" hidden="false" customHeight="false" outlineLevel="0" collapsed="false">
      <c r="A9" s="90" t="n">
        <v>28</v>
      </c>
      <c r="B9" s="36" t="s">
        <v>88</v>
      </c>
      <c r="C9" s="91" t="n">
        <v>30119611372</v>
      </c>
      <c r="D9" s="92" t="n">
        <v>3322756</v>
      </c>
      <c r="E9" s="92" t="n">
        <v>3330233</v>
      </c>
      <c r="F9" s="92" t="n">
        <v>7477</v>
      </c>
      <c r="G9" s="92" t="n">
        <v>1441682</v>
      </c>
      <c r="H9" s="92" t="n">
        <v>1485728</v>
      </c>
      <c r="I9" s="92" t="n">
        <v>44056</v>
      </c>
      <c r="J9" s="96" t="n">
        <f aca="false">I9/G9</f>
        <v>0.0305587501265882</v>
      </c>
      <c r="K9" s="92" t="n">
        <v>1295850</v>
      </c>
      <c r="L9" s="92" t="n">
        <v>1270631</v>
      </c>
      <c r="M9" s="92" t="n">
        <v>-25219</v>
      </c>
      <c r="N9" s="96" t="n">
        <f aca="false">M9/K9</f>
        <v>-0.0194613574101941</v>
      </c>
      <c r="O9" s="90" t="n">
        <v>22745106</v>
      </c>
      <c r="P9" s="36" t="n">
        <v>20721926</v>
      </c>
      <c r="Q9" s="36" t="n">
        <v>17882702</v>
      </c>
      <c r="R9" s="36" t="n">
        <v>15630198</v>
      </c>
      <c r="S9" s="91" t="n">
        <v>15301805</v>
      </c>
      <c r="T9" s="90" t="n">
        <v>4205561</v>
      </c>
      <c r="U9" s="36" t="n">
        <v>4355420</v>
      </c>
      <c r="V9" s="36" t="n">
        <v>3143393</v>
      </c>
      <c r="W9" s="36" t="n">
        <v>3269221</v>
      </c>
      <c r="X9" s="91" t="n">
        <v>3289322</v>
      </c>
      <c r="Y9" s="97" t="n">
        <f aca="false">((AVERAGE(U9/T9,V9/U9,W9/V9,X9/W9))-1)*100</f>
        <v>-4.91171789273763</v>
      </c>
      <c r="Z9" s="90" t="n">
        <v>16742874</v>
      </c>
      <c r="AA9" s="36" t="n">
        <v>15155034</v>
      </c>
      <c r="AB9" s="36" t="n">
        <v>13779173</v>
      </c>
      <c r="AC9" s="36" t="n">
        <v>11504009</v>
      </c>
      <c r="AD9" s="91" t="n">
        <v>11064054</v>
      </c>
      <c r="AE9" s="97" t="n">
        <f aca="false">((AVERAGE(AA9/Z9,AB9/AA9,AC9/AB9,AD9/AC9))-1)*100</f>
        <v>-9.72455702241105</v>
      </c>
      <c r="AF9" s="90" t="n">
        <v>92281737</v>
      </c>
      <c r="AG9" s="36" t="n">
        <v>18262917</v>
      </c>
      <c r="AH9" s="36" t="n">
        <v>68245144</v>
      </c>
      <c r="AI9" s="36" t="n">
        <v>1393110</v>
      </c>
      <c r="AJ9" s="91" t="n">
        <v>4380566</v>
      </c>
    </row>
    <row r="10" s="36" customFormat="true" ht="13.8" hidden="false" customHeight="false" outlineLevel="0" collapsed="false">
      <c r="A10" s="90" t="n">
        <v>32</v>
      </c>
      <c r="B10" s="36" t="s">
        <v>89</v>
      </c>
      <c r="C10" s="91" t="n">
        <v>32002448067</v>
      </c>
      <c r="D10" s="92" t="n">
        <v>5973053</v>
      </c>
      <c r="E10" s="92" t="n">
        <v>6003815</v>
      </c>
      <c r="F10" s="92" t="n">
        <v>30762</v>
      </c>
      <c r="G10" s="92" t="n">
        <v>2456612</v>
      </c>
      <c r="H10" s="92" t="n">
        <v>2533326</v>
      </c>
      <c r="I10" s="92" t="n">
        <v>76671</v>
      </c>
      <c r="J10" s="96" t="n">
        <f aca="false">I10/G10</f>
        <v>0.0312100567773828</v>
      </c>
      <c r="K10" s="92" t="n">
        <v>2140847</v>
      </c>
      <c r="L10" s="92" t="n">
        <v>2113999</v>
      </c>
      <c r="M10" s="92" t="n">
        <v>-26848</v>
      </c>
      <c r="N10" s="96" t="n">
        <f aca="false">M10/K10</f>
        <v>-0.0125408308020143</v>
      </c>
      <c r="O10" s="90" t="n">
        <v>17926708</v>
      </c>
      <c r="P10" s="36" t="n">
        <v>18568486</v>
      </c>
      <c r="Q10" s="36" t="n">
        <v>17704896</v>
      </c>
      <c r="R10" s="36" t="n">
        <v>13951661</v>
      </c>
      <c r="S10" s="91" t="n">
        <v>13864083</v>
      </c>
      <c r="T10" s="90" t="n">
        <v>5856918</v>
      </c>
      <c r="U10" s="36" t="n">
        <v>6241958</v>
      </c>
      <c r="V10" s="36" t="n">
        <v>6127143</v>
      </c>
      <c r="W10" s="36" t="n">
        <v>5436360</v>
      </c>
      <c r="X10" s="91" t="n">
        <v>5847178</v>
      </c>
      <c r="Y10" s="97" t="n">
        <f aca="false">((AVERAGE(U10/T10,V10/U10,W10/V10,X10/W10))-1)*100</f>
        <v>0.254352977629524</v>
      </c>
      <c r="Z10" s="90" t="n">
        <v>10299001</v>
      </c>
      <c r="AA10" s="36" t="n">
        <v>10978249</v>
      </c>
      <c r="AB10" s="36" t="n">
        <v>9905389</v>
      </c>
      <c r="AC10" s="36" t="n">
        <v>7531036</v>
      </c>
      <c r="AD10" s="91" t="n">
        <v>6955196</v>
      </c>
      <c r="AE10" s="97" t="n">
        <f aca="false">((AVERAGE(AA10/Z10,AB10/AA10,AC10/AB10,AD10/AC10))-1)*100</f>
        <v>-8.69846434200255</v>
      </c>
      <c r="AF10" s="90" t="n">
        <v>82015834</v>
      </c>
      <c r="AG10" s="36" t="n">
        <v>29509557</v>
      </c>
      <c r="AH10" s="36" t="n">
        <v>45668871</v>
      </c>
      <c r="AI10" s="36" t="n">
        <v>1454804</v>
      </c>
      <c r="AJ10" s="91" t="n">
        <v>5382602</v>
      </c>
    </row>
    <row r="11" s="36" customFormat="true" ht="13.8" hidden="false" customHeight="false" outlineLevel="0" collapsed="false">
      <c r="A11" s="90" t="n">
        <v>44</v>
      </c>
      <c r="B11" s="36" t="s">
        <v>90</v>
      </c>
      <c r="C11" s="91" t="n">
        <v>57705480055</v>
      </c>
      <c r="D11" s="92" t="n">
        <v>5549000</v>
      </c>
      <c r="E11" s="92" t="n">
        <v>5549586</v>
      </c>
      <c r="F11" s="92" t="n">
        <v>586</v>
      </c>
      <c r="G11" s="92" t="n">
        <v>2402278</v>
      </c>
      <c r="H11" s="92" t="n">
        <v>2471296</v>
      </c>
      <c r="I11" s="92" t="n">
        <v>69017</v>
      </c>
      <c r="J11" s="96" t="n">
        <f aca="false">I11/G11</f>
        <v>0.0287298139515909</v>
      </c>
      <c r="K11" s="92" t="n">
        <v>2123844</v>
      </c>
      <c r="L11" s="92" t="n">
        <v>2066270</v>
      </c>
      <c r="M11" s="92" t="n">
        <v>-57574</v>
      </c>
      <c r="N11" s="96" t="n">
        <f aca="false">M11/K11</f>
        <v>-0.0271083940251732</v>
      </c>
      <c r="O11" s="90" t="n">
        <v>18135431</v>
      </c>
      <c r="P11" s="36" t="n">
        <v>20898244</v>
      </c>
      <c r="Q11" s="36" t="n">
        <v>14827685</v>
      </c>
      <c r="R11" s="36" t="n">
        <v>13451216</v>
      </c>
      <c r="S11" s="91" t="n">
        <v>14951466</v>
      </c>
      <c r="T11" s="90" t="n">
        <v>5163541</v>
      </c>
      <c r="U11" s="36" t="n">
        <v>5978459</v>
      </c>
      <c r="V11" s="36" t="n">
        <v>4209795</v>
      </c>
      <c r="W11" s="36" t="n">
        <v>4060902</v>
      </c>
      <c r="X11" s="91" t="n">
        <v>4314374</v>
      </c>
      <c r="Y11" s="97" t="n">
        <f aca="false">((AVERAGE(U11/T11,V11/U11,W11/V11,X11/W11))-1)*100</f>
        <v>-2.77421188487231</v>
      </c>
      <c r="Z11" s="90" t="n">
        <v>10868398</v>
      </c>
      <c r="AA11" s="36" t="n">
        <v>11194100</v>
      </c>
      <c r="AB11" s="36" t="n">
        <v>9520082</v>
      </c>
      <c r="AC11" s="36" t="n">
        <v>7306269</v>
      </c>
      <c r="AD11" s="91" t="n">
        <v>8747456</v>
      </c>
      <c r="AE11" s="97" t="n">
        <f aca="false">((AVERAGE(AA11/Z11,AB11/AA11,AC11/AB11,AD11/AC11))-1)*100</f>
        <v>-3.87161915635745</v>
      </c>
      <c r="AF11" s="90" t="n">
        <v>82264042</v>
      </c>
      <c r="AG11" s="36" t="n">
        <v>23727071</v>
      </c>
      <c r="AH11" s="36" t="n">
        <v>47636305</v>
      </c>
      <c r="AI11" s="36" t="n">
        <v>2113957</v>
      </c>
      <c r="AJ11" s="91" t="n">
        <v>8786709</v>
      </c>
    </row>
    <row r="12" s="36" customFormat="true" ht="13.8" hidden="false" customHeight="false" outlineLevel="0" collapsed="false">
      <c r="A12" s="90" t="n">
        <v>52</v>
      </c>
      <c r="B12" s="36" t="s">
        <v>91</v>
      </c>
      <c r="C12" s="91" t="n">
        <v>32363730044</v>
      </c>
      <c r="D12" s="92" t="n">
        <v>3631972</v>
      </c>
      <c r="E12" s="92" t="n">
        <v>3756942</v>
      </c>
      <c r="F12" s="92" t="n">
        <v>124970</v>
      </c>
      <c r="G12" s="92" t="n">
        <v>1568767</v>
      </c>
      <c r="H12" s="92" t="n">
        <v>1658060</v>
      </c>
      <c r="I12" s="92" t="n">
        <v>89295</v>
      </c>
      <c r="J12" s="96" t="n">
        <f aca="false">I12/G12</f>
        <v>0.0569204987101335</v>
      </c>
      <c r="K12" s="92" t="n">
        <v>1500181</v>
      </c>
      <c r="L12" s="92" t="n">
        <v>1528595</v>
      </c>
      <c r="M12" s="92" t="n">
        <v>28414</v>
      </c>
      <c r="N12" s="96" t="n">
        <f aca="false">M12/K12</f>
        <v>0.0189403811940026</v>
      </c>
      <c r="O12" s="90" t="n">
        <v>25826744</v>
      </c>
      <c r="P12" s="36" t="n">
        <v>26273134</v>
      </c>
      <c r="Q12" s="36" t="n">
        <v>20613203</v>
      </c>
      <c r="R12" s="36" t="n">
        <v>16324225</v>
      </c>
      <c r="S12" s="91" t="n">
        <v>18110247</v>
      </c>
      <c r="T12" s="90" t="n">
        <v>6179295</v>
      </c>
      <c r="U12" s="36" t="n">
        <v>7502963</v>
      </c>
      <c r="V12" s="36" t="n">
        <v>5897333</v>
      </c>
      <c r="W12" s="36" t="n">
        <v>4016272</v>
      </c>
      <c r="X12" s="91" t="n">
        <v>5174457</v>
      </c>
      <c r="Y12" s="97" t="n">
        <f aca="false">((AVERAGE(U12/T12,V12/U12,W12/V12,X12/W12))-1)*100</f>
        <v>-0.759604837186356</v>
      </c>
      <c r="Z12" s="90" t="n">
        <v>18316013</v>
      </c>
      <c r="AA12" s="36" t="n">
        <v>17537567</v>
      </c>
      <c r="AB12" s="36" t="n">
        <v>13607686</v>
      </c>
      <c r="AC12" s="36" t="n">
        <v>11514046</v>
      </c>
      <c r="AD12" s="91" t="n">
        <v>12076806</v>
      </c>
      <c r="AE12" s="97" t="n">
        <f aca="false">((AVERAGE(AA12/Z12,AB12/AA12,AC12/AB12,AD12/AC12))-1)*100</f>
        <v>-9.28914112824737</v>
      </c>
      <c r="AF12" s="90" t="n">
        <v>107147553</v>
      </c>
      <c r="AG12" s="36" t="n">
        <v>28770320</v>
      </c>
      <c r="AH12" s="36" t="n">
        <v>73052118</v>
      </c>
      <c r="AI12" s="36" t="n">
        <v>1562735</v>
      </c>
      <c r="AJ12" s="91" t="n">
        <v>3762380</v>
      </c>
    </row>
    <row r="13" s="99" customFormat="true" ht="13.8" hidden="false" customHeight="false" outlineLevel="0" collapsed="false">
      <c r="A13" s="98" t="n">
        <v>53</v>
      </c>
      <c r="B13" s="99" t="s">
        <v>92</v>
      </c>
      <c r="C13" s="100" t="n">
        <v>27406628061</v>
      </c>
      <c r="D13" s="101" t="n">
        <v>3236708</v>
      </c>
      <c r="E13" s="101" t="n">
        <v>3318514</v>
      </c>
      <c r="F13" s="101" t="n">
        <v>81806</v>
      </c>
      <c r="G13" s="101" t="n">
        <v>1447610</v>
      </c>
      <c r="H13" s="101" t="n">
        <v>1518150</v>
      </c>
      <c r="I13" s="101" t="n">
        <v>70547</v>
      </c>
      <c r="J13" s="102" t="n">
        <f aca="false">I13/G13</f>
        <v>0.0487334295839349</v>
      </c>
      <c r="K13" s="101" t="n">
        <v>1301568</v>
      </c>
      <c r="L13" s="101" t="n">
        <v>1308997</v>
      </c>
      <c r="M13" s="101" t="n">
        <v>7429</v>
      </c>
      <c r="N13" s="102" t="n">
        <f aca="false">M13/K13</f>
        <v>0.0057077309829375</v>
      </c>
      <c r="O13" s="98" t="n">
        <v>21639891</v>
      </c>
      <c r="P13" s="99" t="n">
        <v>21260165</v>
      </c>
      <c r="Q13" s="99" t="n">
        <v>18256301</v>
      </c>
      <c r="R13" s="99" t="n">
        <v>14570228</v>
      </c>
      <c r="S13" s="100" t="n">
        <v>17275318</v>
      </c>
      <c r="T13" s="98" t="n">
        <v>4708908</v>
      </c>
      <c r="U13" s="99" t="n">
        <v>5489128</v>
      </c>
      <c r="V13" s="99" t="n">
        <v>3892354</v>
      </c>
      <c r="W13" s="99" t="n">
        <v>3065432</v>
      </c>
      <c r="X13" s="100" t="n">
        <v>4117001</v>
      </c>
      <c r="Y13" s="103" t="n">
        <f aca="false">((AVERAGE(U13/T13,V13/U13,W13/V13,X13/W13))-1)*100</f>
        <v>0.134647657087994</v>
      </c>
      <c r="Z13" s="98" t="n">
        <v>16279821</v>
      </c>
      <c r="AA13" s="99" t="n">
        <v>14705123</v>
      </c>
      <c r="AB13" s="99" t="n">
        <v>13420772</v>
      </c>
      <c r="AC13" s="99" t="n">
        <v>10912556</v>
      </c>
      <c r="AD13" s="100" t="n">
        <v>12622815</v>
      </c>
      <c r="AE13" s="103" t="n">
        <f aca="false">((AVERAGE(AA13/Z13,AB13/AA13,AC13/AB13,AD13/AC13))-1)*100</f>
        <v>-5.3558498022795</v>
      </c>
      <c r="AF13" s="98" t="n">
        <v>93001903</v>
      </c>
      <c r="AG13" s="99" t="n">
        <v>21272823</v>
      </c>
      <c r="AH13" s="99" t="n">
        <v>67941087</v>
      </c>
      <c r="AI13" s="99" t="n">
        <v>1497580</v>
      </c>
      <c r="AJ13" s="100" t="n">
        <v>2290413</v>
      </c>
    </row>
    <row r="14" s="36" customFormat="true" ht="13.8" hidden="false" customHeight="false" outlineLevel="0" collapsed="false">
      <c r="A14" s="90" t="n">
        <v>75</v>
      </c>
      <c r="B14" s="36" t="s">
        <v>93</v>
      </c>
      <c r="C14" s="91" t="n">
        <v>85109164822</v>
      </c>
      <c r="D14" s="92" t="n">
        <v>5808015</v>
      </c>
      <c r="E14" s="92" t="n">
        <v>5956384</v>
      </c>
      <c r="F14" s="92" t="n">
        <v>148369</v>
      </c>
      <c r="G14" s="92" t="n">
        <v>2637310</v>
      </c>
      <c r="H14" s="92" t="n">
        <v>2769101</v>
      </c>
      <c r="I14" s="92" t="n">
        <v>131820</v>
      </c>
      <c r="J14" s="96" t="n">
        <f aca="false">I14/G14</f>
        <v>0.049982747572337</v>
      </c>
      <c r="K14" s="92" t="n">
        <v>2316202</v>
      </c>
      <c r="L14" s="92" t="n">
        <v>2334983</v>
      </c>
      <c r="M14" s="92" t="n">
        <v>18781</v>
      </c>
      <c r="N14" s="96" t="n">
        <f aca="false">M14/K14</f>
        <v>0.00810853284817127</v>
      </c>
      <c r="O14" s="90" t="n">
        <v>48473106</v>
      </c>
      <c r="P14" s="36" t="n">
        <v>46157274</v>
      </c>
      <c r="Q14" s="36" t="n">
        <v>38337836</v>
      </c>
      <c r="R14" s="36" t="n">
        <v>35783806</v>
      </c>
      <c r="S14" s="91" t="n">
        <v>33947063</v>
      </c>
      <c r="T14" s="90" t="n">
        <v>7989903</v>
      </c>
      <c r="U14" s="36" t="n">
        <v>7889543</v>
      </c>
      <c r="V14" s="36" t="n">
        <v>7596086</v>
      </c>
      <c r="W14" s="36" t="n">
        <v>8777428</v>
      </c>
      <c r="X14" s="91" t="n">
        <v>8392269</v>
      </c>
      <c r="Y14" s="97" t="n">
        <f aca="false">((AVERAGE(U14/T14,V14/U14,W14/V14,X14/W14))-1)*100</f>
        <v>1.54706659153028</v>
      </c>
      <c r="Z14" s="90" t="n">
        <v>36493306</v>
      </c>
      <c r="AA14" s="36" t="n">
        <v>32100024</v>
      </c>
      <c r="AB14" s="36" t="n">
        <v>27114702</v>
      </c>
      <c r="AC14" s="36" t="n">
        <v>23756857</v>
      </c>
      <c r="AD14" s="91" t="n">
        <v>23642192</v>
      </c>
      <c r="AE14" s="97" t="n">
        <f aca="false">((AVERAGE(AA14/Z14,AB14/AA14,AC14/AB14,AD14/AC14))-1)*100</f>
        <v>-10.1089244137797</v>
      </c>
      <c r="AF14" s="90" t="n">
        <v>202699085</v>
      </c>
      <c r="AG14" s="36" t="n">
        <v>40645229</v>
      </c>
      <c r="AH14" s="36" t="n">
        <v>143107081</v>
      </c>
      <c r="AI14" s="36" t="n">
        <v>2737867</v>
      </c>
      <c r="AJ14" s="91" t="n">
        <v>16208908</v>
      </c>
    </row>
    <row r="15" s="36" customFormat="true" ht="13.8" hidden="false" customHeight="false" outlineLevel="0" collapsed="false">
      <c r="A15" s="90" t="n">
        <v>76</v>
      </c>
      <c r="B15" s="36" t="s">
        <v>94</v>
      </c>
      <c r="C15" s="91" t="n">
        <v>73409589368</v>
      </c>
      <c r="D15" s="92" t="n">
        <v>5626858</v>
      </c>
      <c r="E15" s="92" t="n">
        <v>5845102</v>
      </c>
      <c r="F15" s="92" t="n">
        <v>218244</v>
      </c>
      <c r="G15" s="92" t="n">
        <v>2528951</v>
      </c>
      <c r="H15" s="92" t="n">
        <v>2695064</v>
      </c>
      <c r="I15" s="92" t="n">
        <v>166092</v>
      </c>
      <c r="J15" s="96" t="n">
        <f aca="false">I15/G15</f>
        <v>0.0656762428374452</v>
      </c>
      <c r="K15" s="92" t="n">
        <v>2155512</v>
      </c>
      <c r="L15" s="92" t="n">
        <v>2210138</v>
      </c>
      <c r="M15" s="92" t="n">
        <v>54626</v>
      </c>
      <c r="N15" s="96" t="n">
        <f aca="false">M15/K15</f>
        <v>0.0253424708375551</v>
      </c>
      <c r="O15" s="90" t="n">
        <v>33499824</v>
      </c>
      <c r="P15" s="36" t="n">
        <v>29735346</v>
      </c>
      <c r="Q15" s="36" t="n">
        <v>26928574</v>
      </c>
      <c r="R15" s="36" t="n">
        <v>24767583</v>
      </c>
      <c r="S15" s="91" t="n">
        <v>27652235</v>
      </c>
      <c r="T15" s="90" t="n">
        <v>6663445</v>
      </c>
      <c r="U15" s="36" t="n">
        <v>5341014</v>
      </c>
      <c r="V15" s="36" t="n">
        <v>5620562</v>
      </c>
      <c r="W15" s="36" t="n">
        <v>5878511</v>
      </c>
      <c r="X15" s="91" t="n">
        <v>6270402</v>
      </c>
      <c r="Y15" s="97" t="n">
        <f aca="false">((AVERAGE(U15/T15,V15/U15,W15/V15,X15/W15))-1)*100</f>
        <v>-0.839046547766098</v>
      </c>
      <c r="Z15" s="90" t="n">
        <v>23825387</v>
      </c>
      <c r="AA15" s="36" t="n">
        <v>21868943</v>
      </c>
      <c r="AB15" s="36" t="n">
        <v>18753126</v>
      </c>
      <c r="AC15" s="36" t="n">
        <v>16658132</v>
      </c>
      <c r="AD15" s="91" t="n">
        <v>18328042</v>
      </c>
      <c r="AE15" s="97" t="n">
        <f aca="false">((AVERAGE(AA15/Z15,AB15/AA15,AC15/AB15,AD15/AC15))-1)*100</f>
        <v>-5.90152978691114</v>
      </c>
      <c r="AF15" s="90" t="n">
        <v>142583562</v>
      </c>
      <c r="AG15" s="36" t="n">
        <v>29773934</v>
      </c>
      <c r="AH15" s="36" t="n">
        <v>99433630</v>
      </c>
      <c r="AI15" s="36" t="n">
        <v>3555868</v>
      </c>
      <c r="AJ15" s="91" t="n">
        <v>9820130</v>
      </c>
    </row>
    <row r="16" s="36" customFormat="true" ht="13.8" hidden="false" customHeight="false" outlineLevel="0" collapsed="false">
      <c r="A16" s="90" t="n">
        <v>84</v>
      </c>
      <c r="B16" s="36" t="s">
        <v>95</v>
      </c>
      <c r="C16" s="91" t="n">
        <v>70796936274</v>
      </c>
      <c r="D16" s="92" t="n">
        <v>7695264</v>
      </c>
      <c r="E16" s="92" t="n">
        <v>7948287</v>
      </c>
      <c r="F16" s="92" t="n">
        <v>253023</v>
      </c>
      <c r="G16" s="92" t="n">
        <v>3350484</v>
      </c>
      <c r="H16" s="92" t="n">
        <v>3535369</v>
      </c>
      <c r="I16" s="92" t="n">
        <v>184909</v>
      </c>
      <c r="J16" s="96" t="n">
        <f aca="false">I16/G16</f>
        <v>0.0551887428801331</v>
      </c>
      <c r="K16" s="92" t="n">
        <v>3156444</v>
      </c>
      <c r="L16" s="92" t="n">
        <v>3197799</v>
      </c>
      <c r="M16" s="92" t="n">
        <v>41355</v>
      </c>
      <c r="N16" s="96" t="n">
        <f aca="false">M16/K16</f>
        <v>0.0131017689526569</v>
      </c>
      <c r="O16" s="90" t="n">
        <v>35025812</v>
      </c>
      <c r="P16" s="36" t="n">
        <v>30863666</v>
      </c>
      <c r="Q16" s="36" t="n">
        <v>32032636</v>
      </c>
      <c r="R16" s="36" t="n">
        <v>26463897</v>
      </c>
      <c r="S16" s="91" t="n">
        <v>28232126</v>
      </c>
      <c r="T16" s="90" t="n">
        <v>6910415</v>
      </c>
      <c r="U16" s="36" t="n">
        <v>6687377</v>
      </c>
      <c r="V16" s="36" t="n">
        <v>8211434</v>
      </c>
      <c r="W16" s="36" t="n">
        <v>6828297</v>
      </c>
      <c r="X16" s="91" t="n">
        <v>7220446</v>
      </c>
      <c r="Y16" s="97" t="n">
        <f aca="false">((AVERAGE(U16/T16,V16/U16,W16/V16,X16/W16))-1)*100</f>
        <v>2.1153637177425</v>
      </c>
      <c r="Z16" s="90" t="n">
        <v>25292779</v>
      </c>
      <c r="AA16" s="36" t="n">
        <v>22050499</v>
      </c>
      <c r="AB16" s="36" t="n">
        <v>21110643</v>
      </c>
      <c r="AC16" s="36" t="n">
        <v>17541781</v>
      </c>
      <c r="AD16" s="91" t="n">
        <v>19761209</v>
      </c>
      <c r="AE16" s="97" t="n">
        <f aca="false">((AVERAGE(AA16/Z16,AB16/AA16,AC16/AB16,AD16/AC16))-1)*100</f>
        <v>-5.33363892600586</v>
      </c>
      <c r="AF16" s="90" t="n">
        <v>152618137</v>
      </c>
      <c r="AG16" s="36" t="n">
        <v>35857969</v>
      </c>
      <c r="AH16" s="36" t="n">
        <v>105756911</v>
      </c>
      <c r="AI16" s="36" t="n">
        <v>3276443</v>
      </c>
      <c r="AJ16" s="91" t="n">
        <v>7726814</v>
      </c>
    </row>
    <row r="17" s="36" customFormat="true" ht="13.8" hidden="false" customHeight="false" outlineLevel="0" collapsed="false">
      <c r="A17" s="90" t="n">
        <v>93</v>
      </c>
      <c r="B17" s="36" t="s">
        <v>96</v>
      </c>
      <c r="C17" s="91" t="n">
        <v>31685800982</v>
      </c>
      <c r="D17" s="92" t="n">
        <v>4935576</v>
      </c>
      <c r="E17" s="92" t="n">
        <v>5030890</v>
      </c>
      <c r="F17" s="92" t="n">
        <v>95314</v>
      </c>
      <c r="G17" s="92" t="n">
        <v>2195488</v>
      </c>
      <c r="H17" s="92" t="n">
        <v>2285310</v>
      </c>
      <c r="I17" s="92" t="n">
        <v>89810</v>
      </c>
      <c r="J17" s="96" t="n">
        <f aca="false">I17/G17</f>
        <v>0.0409066230377939</v>
      </c>
      <c r="K17" s="92" t="n">
        <v>1887347</v>
      </c>
      <c r="L17" s="92" t="n">
        <v>1899796</v>
      </c>
      <c r="M17" s="92" t="n">
        <v>12449</v>
      </c>
      <c r="N17" s="96" t="n">
        <f aca="false">M17/K17</f>
        <v>0.00659603136042286</v>
      </c>
      <c r="O17" s="90" t="n">
        <v>13970406</v>
      </c>
      <c r="P17" s="36" t="n">
        <v>14525529</v>
      </c>
      <c r="Q17" s="36" t="n">
        <v>13484665</v>
      </c>
      <c r="R17" s="36" t="n">
        <v>14972267</v>
      </c>
      <c r="S17" s="91" t="n">
        <v>13547040</v>
      </c>
      <c r="T17" s="90" t="n">
        <v>3486828</v>
      </c>
      <c r="U17" s="36" t="n">
        <v>5040244</v>
      </c>
      <c r="V17" s="36" t="n">
        <v>2749770</v>
      </c>
      <c r="W17" s="36" t="n">
        <v>4619377</v>
      </c>
      <c r="X17" s="91" t="n">
        <v>2582498</v>
      </c>
      <c r="Y17" s="97" t="n">
        <f aca="false">((AVERAGE(U17/T17,V17/U17,W17/V17,X17/W17))-1)*100</f>
        <v>5.7511064065022</v>
      </c>
      <c r="Z17" s="90" t="n">
        <v>9235983</v>
      </c>
      <c r="AA17" s="36" t="n">
        <v>8764174</v>
      </c>
      <c r="AB17" s="36" t="n">
        <v>9488083</v>
      </c>
      <c r="AC17" s="36" t="n">
        <v>9390458</v>
      </c>
      <c r="AD17" s="91" t="n">
        <v>9714989</v>
      </c>
      <c r="AE17" s="97" t="n">
        <f aca="false">((AVERAGE(AA17/Z17,AB17/AA17,AC17/AB17,AD17/AC17))-1)*100</f>
        <v>1.39463254703249</v>
      </c>
      <c r="AF17" s="90" t="n">
        <v>70499907</v>
      </c>
      <c r="AG17" s="36" t="n">
        <v>18478717</v>
      </c>
      <c r="AH17" s="36" t="n">
        <v>46593687</v>
      </c>
      <c r="AI17" s="36" t="n">
        <v>1912380</v>
      </c>
      <c r="AJ17" s="91" t="n">
        <v>3515123</v>
      </c>
    </row>
    <row r="18" s="36" customFormat="true" ht="13.8" hidden="false" customHeight="false" outlineLevel="0" collapsed="false">
      <c r="A18" s="90" t="n">
        <v>94</v>
      </c>
      <c r="B18" s="36" t="s">
        <v>97</v>
      </c>
      <c r="C18" s="91" t="n">
        <v>8759769344</v>
      </c>
      <c r="D18" s="92" t="n">
        <v>316257</v>
      </c>
      <c r="E18" s="92" t="n">
        <v>334938</v>
      </c>
      <c r="F18" s="92" t="n">
        <v>18681</v>
      </c>
      <c r="G18" s="92" t="n">
        <v>136131</v>
      </c>
      <c r="H18" s="92" t="n">
        <v>148418</v>
      </c>
      <c r="I18" s="92" t="n">
        <v>12293</v>
      </c>
      <c r="J18" s="96" t="n">
        <f aca="false">I18/G18</f>
        <v>0.0903027231122962</v>
      </c>
      <c r="K18" s="92" t="n">
        <v>124644</v>
      </c>
      <c r="L18" s="92" t="n">
        <v>131646</v>
      </c>
      <c r="M18" s="92" t="n">
        <v>7002</v>
      </c>
      <c r="N18" s="96" t="n">
        <f aca="false">M18/K18</f>
        <v>0.0561759892172908</v>
      </c>
      <c r="O18" s="90" t="n">
        <v>2788796</v>
      </c>
      <c r="P18" s="36" t="n">
        <v>2286054</v>
      </c>
      <c r="Q18" s="36" t="n">
        <v>2877284</v>
      </c>
      <c r="R18" s="36" t="n">
        <v>1953725</v>
      </c>
      <c r="S18" s="91" t="n">
        <v>1956688</v>
      </c>
      <c r="T18" s="90" t="n">
        <v>259106</v>
      </c>
      <c r="U18" s="36" t="n">
        <v>245422</v>
      </c>
      <c r="V18" s="36" t="n">
        <v>601947</v>
      </c>
      <c r="W18" s="36" t="n">
        <v>259095</v>
      </c>
      <c r="X18" s="91" t="n">
        <v>221786</v>
      </c>
      <c r="Y18" s="97" t="n">
        <f aca="false">((AVERAGE(U18/T18,V18/U18,W18/V18,X18/W18))-1)*100</f>
        <v>17.1580099768665</v>
      </c>
      <c r="Z18" s="90" t="n">
        <v>1953753</v>
      </c>
      <c r="AA18" s="36" t="n">
        <v>1945366</v>
      </c>
      <c r="AB18" s="36" t="n">
        <v>1901619</v>
      </c>
      <c r="AC18" s="36" t="n">
        <v>1507999</v>
      </c>
      <c r="AD18" s="91" t="n">
        <v>1447470</v>
      </c>
      <c r="AE18" s="97" t="n">
        <f aca="false">((AVERAGE(AA18/Z18,AB18/AA18,AC18/AB18,AD18/AC18))-1)*100</f>
        <v>-6.84778064396812</v>
      </c>
      <c r="AF18" s="90" t="n">
        <v>11862547</v>
      </c>
      <c r="AG18" s="36" t="n">
        <v>1587356</v>
      </c>
      <c r="AH18" s="36" t="n">
        <v>8756207</v>
      </c>
      <c r="AI18" s="36" t="n">
        <v>310356</v>
      </c>
      <c r="AJ18" s="91" t="n">
        <v>1208628</v>
      </c>
    </row>
    <row r="19" s="36" customFormat="true" ht="13.8" hidden="false" customHeight="false" outlineLevel="0" collapsed="false">
      <c r="A19" s="90" t="n">
        <v>99</v>
      </c>
      <c r="B19" s="36" t="s">
        <v>99</v>
      </c>
      <c r="C19" s="91" t="n">
        <f aca="false">SUM(C6:C18)</f>
        <v>548873853773</v>
      </c>
      <c r="D19" s="91" t="n">
        <f aca="false">SUM(D6:D18)</f>
        <v>63374361</v>
      </c>
      <c r="E19" s="91" t="n">
        <f aca="false">SUM(E6:E18)</f>
        <v>64637246</v>
      </c>
      <c r="F19" s="91" t="n">
        <f aca="false">SUM(F6:F18)</f>
        <v>1262885</v>
      </c>
      <c r="G19" s="91" t="n">
        <f aca="false">SUM(G6:G18)</f>
        <v>27567179</v>
      </c>
      <c r="H19" s="91" t="n">
        <f aca="false">SUM(H6:H18)</f>
        <v>28732176</v>
      </c>
      <c r="I19" s="91" t="n">
        <f aca="false">SUM(I6:I18)</f>
        <v>1164988</v>
      </c>
      <c r="J19" s="104" t="n">
        <f aca="false">I19/G19</f>
        <v>0.0422599642857907</v>
      </c>
      <c r="K19" s="91" t="n">
        <f aca="false">SUM(K6:K18)</f>
        <v>25771094</v>
      </c>
      <c r="L19" s="91" t="n">
        <f aca="false">SUM(L6:L18)</f>
        <v>25825747</v>
      </c>
      <c r="M19" s="91" t="n">
        <f aca="false">SUM(M6:M18)</f>
        <v>54653</v>
      </c>
      <c r="N19" s="104" t="n">
        <f aca="false">M19/K19</f>
        <v>0.00212070934978546</v>
      </c>
      <c r="O19" s="91" t="n">
        <f aca="false">SUM(O6:O18)</f>
        <v>282289949</v>
      </c>
      <c r="P19" s="91" t="n">
        <f aca="false">SUM(P6:P18)</f>
        <v>269582143</v>
      </c>
      <c r="Q19" s="91" t="n">
        <f aca="false">SUM(Q6:Q18)</f>
        <v>238157292</v>
      </c>
      <c r="R19" s="91" t="n">
        <f aca="false">SUM(R6:R18)</f>
        <v>207646554</v>
      </c>
      <c r="S19" s="91" t="n">
        <f aca="false">SUM(S6:S18)</f>
        <v>219427094</v>
      </c>
      <c r="T19" s="91" t="n">
        <f aca="false">SUM(T6:T18)</f>
        <v>65295518</v>
      </c>
      <c r="U19" s="91" t="n">
        <f aca="false">SUM(U6:U18)</f>
        <v>67279997</v>
      </c>
      <c r="V19" s="91" t="n">
        <f aca="false">SUM(V6:V18)</f>
        <v>59527624</v>
      </c>
      <c r="W19" s="91" t="n">
        <f aca="false">SUM(W6:W18)</f>
        <v>55014753</v>
      </c>
      <c r="X19" s="91" t="n">
        <f aca="false">SUM(X6:X18)</f>
        <v>58529487</v>
      </c>
      <c r="Y19" s="105" t="n">
        <f aca="false">((AVERAGE(U19/T19,V19/U19,W19/V19,X19/W19))-1)*100</f>
        <v>-2.41893781039616</v>
      </c>
      <c r="Z19" s="91" t="n">
        <f aca="false">SUM(Z6:Z18)</f>
        <v>192057360</v>
      </c>
      <c r="AA19" s="91" t="n">
        <f aca="false">SUM(AA6:AA18)</f>
        <v>179057969</v>
      </c>
      <c r="AB19" s="91" t="n">
        <f aca="false">SUM(AB6:AB18)</f>
        <v>158726213</v>
      </c>
      <c r="AC19" s="91" t="n">
        <f aca="false">SUM(AC6:AC18)</f>
        <v>136165700</v>
      </c>
      <c r="AD19" s="91" t="n">
        <f aca="false">SUM(AD6:AD18)</f>
        <v>145112749</v>
      </c>
      <c r="AE19" s="105" t="n">
        <f aca="false">((AVERAGE(AA19/Z19,AB19/AA19,AC19/AB19,AD19/AC19))-1)*100</f>
        <v>-6.44152733733168</v>
      </c>
      <c r="AF19" s="91" t="n">
        <f aca="false">SUM(AF6:AF18)</f>
        <v>1217103032</v>
      </c>
      <c r="AG19" s="91" t="n">
        <f aca="false">SUM(AG6:AG18)</f>
        <v>305647379</v>
      </c>
      <c r="AH19" s="91" t="n">
        <f aca="false">SUM(AH6:AH18)</f>
        <v>811119991</v>
      </c>
      <c r="AI19" s="91" t="n">
        <f aca="false">SUM(AI6:AI18)</f>
        <v>23552994</v>
      </c>
      <c r="AJ19" s="91" t="n">
        <f aca="false">SUM(AJ6:AJ18)</f>
        <v>76782668</v>
      </c>
    </row>
    <row r="30" s="52" customFormat="true" ht="12.8" hidden="false" customHeight="false" outlineLevel="0" collapsed="false">
      <c r="M30" s="106"/>
    </row>
  </sheetData>
  <mergeCells count="8">
    <mergeCell ref="A4:C4"/>
    <mergeCell ref="D4:N4"/>
    <mergeCell ref="O4:S4"/>
    <mergeCell ref="T4:X4"/>
    <mergeCell ref="Y4:Y5"/>
    <mergeCell ref="Z4:AD4"/>
    <mergeCell ref="AE4:AE5"/>
    <mergeCell ref="AF4:AJ4"/>
  </mergeCells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9" scale="100" firstPageNumber="1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C17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B17" activeCellId="0" sqref="B17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5.52"/>
    <col collapsed="false" customWidth="true" hidden="false" outlineLevel="0" max="3" min="2" style="0" width="15.31"/>
  </cols>
  <sheetData>
    <row r="1" customFormat="false" ht="17.15" hidden="false" customHeight="false" outlineLevel="0" collapsed="false">
      <c r="A1" s="87" t="s">
        <v>184</v>
      </c>
    </row>
    <row r="3" customFormat="false" ht="46.25" hidden="false" customHeight="false" outlineLevel="0" collapsed="false">
      <c r="A3" s="36" t="s">
        <v>10</v>
      </c>
      <c r="B3" s="36" t="str">
        <f aca="false">Analyse_2012_2017!J5</f>
        <v>Augmentation du nombre de ménages (%)</v>
      </c>
      <c r="C3" s="36" t="str">
        <f aca="false">Analyse_2012_2017!AE4</f>
        <v>Evolution moyenne de la consommation pour l’habitat</v>
      </c>
    </row>
    <row r="4" customFormat="false" ht="12.8" hidden="false" customHeight="false" outlineLevel="0" collapsed="false">
      <c r="A4" s="107" t="s">
        <v>85</v>
      </c>
      <c r="B4" s="108" t="n">
        <f aca="false">Analyse_2012_2017!J6*100</f>
        <v>3.45179088974453</v>
      </c>
      <c r="C4" s="108" t="n">
        <f aca="false">Analyse_2012_2017!AE6</f>
        <v>5.75709146686414</v>
      </c>
    </row>
    <row r="5" customFormat="false" ht="12.8" hidden="false" customHeight="false" outlineLevel="0" collapsed="false">
      <c r="A5" s="107" t="s">
        <v>86</v>
      </c>
      <c r="B5" s="109" t="n">
        <f aca="false">Analyse_2012_2017!J7*100</f>
        <v>2.53650499798486</v>
      </c>
      <c r="C5" s="109" t="n">
        <f aca="false">Analyse_2012_2017!AE7</f>
        <v>0.601236550594964</v>
      </c>
    </row>
    <row r="6" customFormat="false" ht="12.8" hidden="false" customHeight="false" outlineLevel="0" collapsed="false">
      <c r="A6" s="107" t="s">
        <v>87</v>
      </c>
      <c r="B6" s="109" t="n">
        <f aca="false">Analyse_2012_2017!J8*100</f>
        <v>2.2871159688897</v>
      </c>
      <c r="C6" s="109" t="n">
        <f aca="false">Analyse_2012_2017!AE8</f>
        <v>-7.5191723576006</v>
      </c>
    </row>
    <row r="7" customFormat="false" ht="12.8" hidden="false" customHeight="false" outlineLevel="0" collapsed="false">
      <c r="A7" s="107" t="s">
        <v>88</v>
      </c>
      <c r="B7" s="109" t="n">
        <f aca="false">Analyse_2012_2017!J9*100</f>
        <v>3.05587501265882</v>
      </c>
      <c r="C7" s="109" t="n">
        <f aca="false">Analyse_2012_2017!AE9</f>
        <v>-9.72455702241105</v>
      </c>
    </row>
    <row r="8" customFormat="false" ht="12.8" hidden="false" customHeight="false" outlineLevel="0" collapsed="false">
      <c r="A8" s="107" t="s">
        <v>89</v>
      </c>
      <c r="B8" s="109" t="n">
        <f aca="false">Analyse_2012_2017!J10*100</f>
        <v>3.12100567773828</v>
      </c>
      <c r="C8" s="109" t="n">
        <f aca="false">Analyse_2012_2017!AE10</f>
        <v>-8.69846434200255</v>
      </c>
    </row>
    <row r="9" customFormat="false" ht="12.8" hidden="false" customHeight="false" outlineLevel="0" collapsed="false">
      <c r="A9" s="107" t="s">
        <v>90</v>
      </c>
      <c r="B9" s="109" t="n">
        <f aca="false">Analyse_2012_2017!J11*100</f>
        <v>2.87298139515909</v>
      </c>
      <c r="C9" s="109" t="n">
        <f aca="false">Analyse_2012_2017!AE11</f>
        <v>-3.87161915635745</v>
      </c>
    </row>
    <row r="10" customFormat="false" ht="12.8" hidden="false" customHeight="false" outlineLevel="0" collapsed="false">
      <c r="A10" s="107" t="s">
        <v>91</v>
      </c>
      <c r="B10" s="109" t="n">
        <f aca="false">Analyse_2012_2017!J12*100</f>
        <v>5.69204987101335</v>
      </c>
      <c r="C10" s="109" t="n">
        <f aca="false">Analyse_2012_2017!AE12</f>
        <v>-9.28914112824737</v>
      </c>
    </row>
    <row r="11" customFormat="false" ht="12.8" hidden="false" customHeight="false" outlineLevel="0" collapsed="false">
      <c r="A11" s="110" t="s">
        <v>92</v>
      </c>
      <c r="B11" s="111" t="n">
        <f aca="false">Analyse_2012_2017!J13*100</f>
        <v>4.87334295839349</v>
      </c>
      <c r="C11" s="111" t="n">
        <f aca="false">Analyse_2012_2017!AE13</f>
        <v>-5.3558498022795</v>
      </c>
    </row>
    <row r="12" customFormat="false" ht="12.8" hidden="false" customHeight="false" outlineLevel="0" collapsed="false">
      <c r="A12" s="107" t="s">
        <v>93</v>
      </c>
      <c r="B12" s="109" t="n">
        <f aca="false">Analyse_2012_2017!J14*100</f>
        <v>4.9982747572337</v>
      </c>
      <c r="C12" s="109" t="n">
        <f aca="false">Analyse_2012_2017!AE14</f>
        <v>-10.1089244137797</v>
      </c>
    </row>
    <row r="13" customFormat="false" ht="12.8" hidden="false" customHeight="false" outlineLevel="0" collapsed="false">
      <c r="A13" s="107" t="s">
        <v>94</v>
      </c>
      <c r="B13" s="109" t="n">
        <f aca="false">Analyse_2012_2017!J15*100</f>
        <v>6.56762428374453</v>
      </c>
      <c r="C13" s="109" t="n">
        <f aca="false">Analyse_2012_2017!AE15</f>
        <v>-5.90152978691114</v>
      </c>
    </row>
    <row r="14" customFormat="false" ht="12.8" hidden="false" customHeight="false" outlineLevel="0" collapsed="false">
      <c r="A14" s="107" t="s">
        <v>95</v>
      </c>
      <c r="B14" s="109" t="n">
        <f aca="false">Analyse_2012_2017!J16*100</f>
        <v>5.51887428801331</v>
      </c>
      <c r="C14" s="109" t="n">
        <f aca="false">Analyse_2012_2017!AE16</f>
        <v>-5.33363892600586</v>
      </c>
    </row>
    <row r="15" customFormat="false" ht="12.8" hidden="false" customHeight="false" outlineLevel="0" collapsed="false">
      <c r="A15" s="107" t="s">
        <v>96</v>
      </c>
      <c r="B15" s="109" t="n">
        <f aca="false">Analyse_2012_2017!J17*100</f>
        <v>4.09066230377939</v>
      </c>
      <c r="C15" s="109" t="n">
        <f aca="false">Analyse_2012_2017!AE17</f>
        <v>1.39463254703249</v>
      </c>
    </row>
    <row r="16" customFormat="false" ht="12.8" hidden="false" customHeight="false" outlineLevel="0" collapsed="false">
      <c r="A16" s="107" t="s">
        <v>97</v>
      </c>
      <c r="B16" s="109" t="n">
        <f aca="false">Analyse_2012_2017!J18*100</f>
        <v>9.03027231122962</v>
      </c>
      <c r="C16" s="109" t="n">
        <f aca="false">Analyse_2012_2017!AE18</f>
        <v>-6.84778064396812</v>
      </c>
    </row>
    <row r="17" customFormat="false" ht="12.8" hidden="false" customHeight="false" outlineLevel="0" collapsed="false">
      <c r="A17" s="107" t="s">
        <v>185</v>
      </c>
      <c r="B17" s="109" t="n">
        <f aca="false">Analyse_2012_2017!J19*100</f>
        <v>4.22599642857907</v>
      </c>
      <c r="C17" s="109" t="n">
        <f aca="false">Analyse_2012_2017!AE19</f>
        <v>-6.44152733733168</v>
      </c>
    </row>
  </sheetData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9" scale="100" firstPageNumber="1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K21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G19" activeCellId="0" sqref="G19"/>
    </sheetView>
  </sheetViews>
  <sheetFormatPr defaultColWidth="11.53515625" defaultRowHeight="14.65" zeroHeight="false" outlineLevelRow="0" outlineLevelCol="0"/>
  <cols>
    <col collapsed="false" customWidth="true" hidden="false" outlineLevel="0" max="1" min="1" style="112" width="74.13"/>
    <col collapsed="false" customWidth="true" hidden="false" outlineLevel="0" max="4" min="2" style="112" width="15.28"/>
    <col collapsed="false" customWidth="true" hidden="false" outlineLevel="0" max="5" min="5" style="112" width="2.19"/>
    <col collapsed="false" customWidth="true" hidden="false" outlineLevel="0" max="6" min="6" style="112" width="23.02"/>
    <col collapsed="false" customWidth="true" hidden="false" outlineLevel="0" max="7" min="7" style="112" width="5.99"/>
    <col collapsed="false" customWidth="true" hidden="false" outlineLevel="0" max="9" min="8" style="112" width="20.38"/>
    <col collapsed="false" customWidth="true" hidden="false" outlineLevel="0" max="10" min="10" style="112" width="10.65"/>
    <col collapsed="false" customWidth="true" hidden="false" outlineLevel="0" max="258" min="11" style="112" width="8.83"/>
  </cols>
  <sheetData>
    <row r="1" customFormat="false" ht="14.65" hidden="false" customHeight="true" outlineLevel="0" collapsed="false">
      <c r="A1" s="113" t="s">
        <v>186</v>
      </c>
    </row>
    <row r="2" customFormat="false" ht="14.65" hidden="false" customHeight="true" outlineLevel="0" collapsed="false">
      <c r="A2" s="114" t="s">
        <v>187</v>
      </c>
    </row>
    <row r="3" customFormat="false" ht="14.65" hidden="false" customHeight="true" outlineLevel="0" collapsed="false">
      <c r="A3" s="114" t="s">
        <v>188</v>
      </c>
    </row>
    <row r="4" customFormat="false" ht="14.65" hidden="false" customHeight="true" outlineLevel="0" collapsed="false">
      <c r="A4" s="114"/>
    </row>
    <row r="5" customFormat="false" ht="25.35" hidden="false" customHeight="true" outlineLevel="0" collapsed="false">
      <c r="A5" s="115"/>
      <c r="B5" s="116" t="s">
        <v>189</v>
      </c>
      <c r="C5" s="117" t="s">
        <v>190</v>
      </c>
      <c r="D5" s="118" t="s">
        <v>191</v>
      </c>
      <c r="F5" s="119"/>
      <c r="G5" s="119"/>
      <c r="H5" s="116" t="s">
        <v>192</v>
      </c>
      <c r="I5" s="120" t="s">
        <v>193</v>
      </c>
    </row>
    <row r="6" customFormat="false" ht="14.65" hidden="false" customHeight="true" outlineLevel="0" collapsed="false">
      <c r="A6" s="121" t="s">
        <v>194</v>
      </c>
      <c r="B6" s="122" t="s">
        <v>195</v>
      </c>
      <c r="C6" s="123" t="s">
        <v>195</v>
      </c>
      <c r="D6" s="124" t="s">
        <v>195</v>
      </c>
      <c r="F6" s="119"/>
      <c r="G6" s="119"/>
      <c r="H6" s="122" t="s">
        <v>196</v>
      </c>
      <c r="I6" s="125" t="s">
        <v>196</v>
      </c>
    </row>
    <row r="7" customFormat="false" ht="14.65" hidden="false" customHeight="true" outlineLevel="0" collapsed="false">
      <c r="A7" s="126" t="n">
        <v>2011</v>
      </c>
      <c r="B7" s="127" t="n">
        <v>15761</v>
      </c>
      <c r="C7" s="128" t="n">
        <v>9254</v>
      </c>
      <c r="D7" s="129" t="n">
        <v>25015</v>
      </c>
      <c r="F7" s="119"/>
      <c r="G7" s="119"/>
      <c r="H7" s="130" t="n">
        <v>63.0061962822307</v>
      </c>
      <c r="I7" s="131" t="n">
        <v>36.9938037177693</v>
      </c>
      <c r="J7" s="132"/>
      <c r="K7" s="132"/>
    </row>
    <row r="8" customFormat="false" ht="14.65" hidden="false" customHeight="true" outlineLevel="0" collapsed="false">
      <c r="A8" s="126" t="n">
        <v>2012</v>
      </c>
      <c r="B8" s="127" t="n">
        <v>14187</v>
      </c>
      <c r="C8" s="128" t="n">
        <v>7697</v>
      </c>
      <c r="D8" s="129" t="n">
        <v>21884</v>
      </c>
      <c r="F8" s="119"/>
      <c r="G8" s="119"/>
      <c r="H8" s="133" t="n">
        <v>64.8281849753244</v>
      </c>
      <c r="I8" s="134" t="n">
        <v>35.1718150246756</v>
      </c>
      <c r="J8" s="132"/>
      <c r="K8" s="132"/>
    </row>
    <row r="9" customFormat="false" ht="14.65" hidden="false" customHeight="true" outlineLevel="0" collapsed="false">
      <c r="A9" s="126" t="n">
        <v>2013</v>
      </c>
      <c r="B9" s="127" t="n">
        <v>12473</v>
      </c>
      <c r="C9" s="128" t="n">
        <v>7385</v>
      </c>
      <c r="D9" s="129" t="n">
        <v>19858</v>
      </c>
      <c r="F9" s="119"/>
      <c r="G9" s="119"/>
      <c r="H9" s="133" t="n">
        <v>62.8109578003827</v>
      </c>
      <c r="I9" s="134" t="n">
        <v>37.1890421996173</v>
      </c>
      <c r="J9" s="132"/>
      <c r="K9" s="132"/>
    </row>
    <row r="10" customFormat="false" ht="14.65" hidden="false" customHeight="true" outlineLevel="0" collapsed="false">
      <c r="A10" s="126" t="n">
        <v>2014</v>
      </c>
      <c r="B10" s="127" t="n">
        <v>10035</v>
      </c>
      <c r="C10" s="128" t="n">
        <v>6962</v>
      </c>
      <c r="D10" s="129" t="n">
        <v>16997</v>
      </c>
      <c r="F10" s="119"/>
      <c r="G10" s="119"/>
      <c r="H10" s="133" t="n">
        <v>59.0398305583338</v>
      </c>
      <c r="I10" s="134" t="n">
        <v>40.9601694416662</v>
      </c>
      <c r="J10" s="132"/>
      <c r="K10" s="132"/>
    </row>
    <row r="11" customFormat="false" ht="14.65" hidden="false" customHeight="true" outlineLevel="0" collapsed="false">
      <c r="A11" s="126" t="n">
        <v>2015</v>
      </c>
      <c r="B11" s="127" t="n">
        <v>10102</v>
      </c>
      <c r="C11" s="128" t="n">
        <v>8126</v>
      </c>
      <c r="D11" s="129" t="n">
        <v>18228</v>
      </c>
      <c r="F11" s="119"/>
      <c r="G11" s="119"/>
      <c r="H11" s="133" t="n">
        <v>55.4202326091727</v>
      </c>
      <c r="I11" s="134" t="n">
        <v>44.5797673908273</v>
      </c>
      <c r="J11" s="132"/>
      <c r="K11" s="132"/>
    </row>
    <row r="12" customFormat="false" ht="14.65" hidden="false" customHeight="true" outlineLevel="0" collapsed="false">
      <c r="A12" s="126" t="n">
        <v>2016</v>
      </c>
      <c r="B12" s="127" t="n">
        <v>11256</v>
      </c>
      <c r="C12" s="128" t="n">
        <v>8229</v>
      </c>
      <c r="D12" s="129" t="n">
        <v>19485</v>
      </c>
      <c r="F12" s="119"/>
      <c r="G12" s="119"/>
      <c r="H12" s="133" t="n">
        <v>57.7675134719015</v>
      </c>
      <c r="I12" s="134" t="n">
        <v>42.2324865280985</v>
      </c>
      <c r="J12" s="132"/>
      <c r="K12" s="132"/>
    </row>
    <row r="13" customFormat="false" ht="14.65" hidden="false" customHeight="true" outlineLevel="0" collapsed="false">
      <c r="A13" s="126" t="n">
        <v>2017</v>
      </c>
      <c r="B13" s="127" t="n">
        <v>13485</v>
      </c>
      <c r="C13" s="128" t="n">
        <v>10499</v>
      </c>
      <c r="D13" s="129" t="n">
        <v>23984</v>
      </c>
      <c r="F13" s="119"/>
      <c r="G13" s="119"/>
      <c r="H13" s="133" t="n">
        <v>56.2249833222148</v>
      </c>
      <c r="I13" s="134" t="n">
        <v>43.7750166777852</v>
      </c>
      <c r="J13" s="132"/>
      <c r="K13" s="132"/>
    </row>
    <row r="14" customFormat="false" ht="14.65" hidden="false" customHeight="true" outlineLevel="0" collapsed="false">
      <c r="A14" s="126" t="n">
        <v>2018</v>
      </c>
      <c r="B14" s="135" t="n">
        <v>13238</v>
      </c>
      <c r="C14" s="136" t="n">
        <v>10994</v>
      </c>
      <c r="D14" s="137" t="n">
        <v>24232</v>
      </c>
      <c r="F14" s="119"/>
      <c r="G14" s="119"/>
      <c r="H14" s="130" t="n">
        <v>54.6302410036316</v>
      </c>
      <c r="I14" s="131" t="n">
        <v>45.3697589963684</v>
      </c>
      <c r="J14" s="132"/>
      <c r="K14" s="132"/>
    </row>
    <row r="15" customFormat="false" ht="14.65" hidden="false" customHeight="true" outlineLevel="0" collapsed="false">
      <c r="A15" s="126" t="n">
        <v>2019</v>
      </c>
      <c r="B15" s="135" t="n">
        <v>12544</v>
      </c>
      <c r="C15" s="136" t="n">
        <v>8701</v>
      </c>
      <c r="D15" s="137" t="n">
        <v>21245</v>
      </c>
      <c r="F15" s="119"/>
      <c r="G15" s="119"/>
      <c r="H15" s="130" t="n">
        <v>59.0444810543657</v>
      </c>
      <c r="I15" s="131" t="n">
        <v>40.9555189456343</v>
      </c>
      <c r="J15" s="132"/>
      <c r="K15" s="132"/>
    </row>
    <row r="16" customFormat="false" ht="14.65" hidden="false" customHeight="true" outlineLevel="0" collapsed="false">
      <c r="A16" s="126" t="n">
        <v>2020</v>
      </c>
      <c r="B16" s="135" t="n">
        <v>12543</v>
      </c>
      <c r="C16" s="136" t="n">
        <v>9542</v>
      </c>
      <c r="D16" s="137" t="n">
        <v>22085</v>
      </c>
      <c r="F16" s="119"/>
      <c r="G16" s="119"/>
      <c r="H16" s="130" t="n">
        <v>56.7942042110029</v>
      </c>
      <c r="I16" s="131" t="n">
        <v>43.2057957889971</v>
      </c>
      <c r="J16" s="132"/>
      <c r="K16" s="132"/>
    </row>
    <row r="17" customFormat="false" ht="14.65" hidden="false" customHeight="true" outlineLevel="0" collapsed="false">
      <c r="A17" s="138" t="s">
        <v>197</v>
      </c>
      <c r="B17" s="139" t="n">
        <v>125624</v>
      </c>
      <c r="C17" s="139" t="n">
        <v>87389</v>
      </c>
      <c r="D17" s="140" t="n">
        <v>213013</v>
      </c>
      <c r="F17" s="141"/>
      <c r="G17" s="141"/>
      <c r="H17" s="142" t="n">
        <v>58.9748043546638</v>
      </c>
      <c r="I17" s="143" t="n">
        <v>41.0251956453362</v>
      </c>
      <c r="J17" s="132"/>
      <c r="K17" s="132"/>
    </row>
    <row r="18" customFormat="false" ht="14.65" hidden="false" customHeight="true" outlineLevel="0" collapsed="false">
      <c r="A18" s="144"/>
      <c r="B18" s="145"/>
      <c r="C18" s="146"/>
      <c r="D18" s="147"/>
      <c r="F18" s="119"/>
      <c r="G18" s="119"/>
    </row>
    <row r="19" customFormat="false" ht="36.65" hidden="false" customHeight="true" outlineLevel="0" collapsed="false">
      <c r="A19" s="148" t="s">
        <v>198</v>
      </c>
      <c r="B19" s="149" t="n">
        <v>12562.4</v>
      </c>
      <c r="C19" s="150" t="n">
        <v>8738.9</v>
      </c>
      <c r="D19" s="151" t="n">
        <v>21301.3</v>
      </c>
      <c r="F19" s="152" t="s">
        <v>199</v>
      </c>
      <c r="G19" s="153"/>
    </row>
    <row r="21" customFormat="false" ht="14.65" hidden="false" customHeight="true" outlineLevel="0" collapsed="false">
      <c r="A21" s="154" t="s">
        <v>200</v>
      </c>
    </row>
  </sheetData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9" scale="100" firstPageNumber="1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23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D7" activeCellId="0" sqref="D7"/>
    </sheetView>
  </sheetViews>
  <sheetFormatPr defaultColWidth="11.53515625" defaultRowHeight="14.65" zeroHeight="false" outlineLevelRow="0" outlineLevelCol="0"/>
  <cols>
    <col collapsed="false" customWidth="true" hidden="false" outlineLevel="0" max="1" min="1" style="0" width="74.69"/>
    <col collapsed="false" customWidth="true" hidden="false" outlineLevel="0" max="4" min="2" style="0" width="15.28"/>
    <col collapsed="false" customWidth="true" hidden="false" outlineLevel="0" max="5" min="5" style="0" width="2.55"/>
    <col collapsed="false" customWidth="true" hidden="false" outlineLevel="0" max="6" min="6" style="0" width="27.39"/>
    <col collapsed="false" customWidth="true" hidden="false" outlineLevel="0" max="7" min="7" style="0" width="3.01"/>
    <col collapsed="false" customWidth="true" hidden="false" outlineLevel="0" max="9" min="8" style="0" width="20.38"/>
    <col collapsed="false" customWidth="true" hidden="false" outlineLevel="0" max="258" min="10" style="0" width="8.83"/>
  </cols>
  <sheetData>
    <row r="1" customFormat="false" ht="14.65" hidden="false" customHeight="true" outlineLevel="0" collapsed="false">
      <c r="A1" s="155" t="s">
        <v>201</v>
      </c>
    </row>
    <row r="2" customFormat="false" ht="14.65" hidden="false" customHeight="true" outlineLevel="0" collapsed="false">
      <c r="A2" s="156" t="s">
        <v>187</v>
      </c>
    </row>
    <row r="3" customFormat="false" ht="14.65" hidden="false" customHeight="true" outlineLevel="0" collapsed="false">
      <c r="A3" s="114" t="s">
        <v>188</v>
      </c>
    </row>
    <row r="5" customFormat="false" ht="25.75" hidden="false" customHeight="true" outlineLevel="0" collapsed="false">
      <c r="A5" s="115"/>
      <c r="B5" s="116" t="s">
        <v>189</v>
      </c>
      <c r="C5" s="117" t="s">
        <v>190</v>
      </c>
      <c r="D5" s="118" t="s">
        <v>191</v>
      </c>
      <c r="F5" s="119"/>
      <c r="H5" s="116" t="s">
        <v>192</v>
      </c>
      <c r="I5" s="120" t="s">
        <v>193</v>
      </c>
    </row>
    <row r="6" customFormat="false" ht="14.65" hidden="false" customHeight="true" outlineLevel="0" collapsed="false">
      <c r="A6" s="121" t="s">
        <v>194</v>
      </c>
      <c r="B6" s="122" t="s">
        <v>195</v>
      </c>
      <c r="C6" s="123" t="s">
        <v>195</v>
      </c>
      <c r="D6" s="124" t="s">
        <v>195</v>
      </c>
      <c r="F6" s="119"/>
      <c r="H6" s="122" t="s">
        <v>196</v>
      </c>
      <c r="I6" s="125" t="s">
        <v>196</v>
      </c>
    </row>
    <row r="7" customFormat="false" ht="14.65" hidden="false" customHeight="true" outlineLevel="0" collapsed="false">
      <c r="A7" s="157" t="n">
        <v>2011</v>
      </c>
      <c r="B7" s="135" t="n">
        <v>212792</v>
      </c>
      <c r="C7" s="136" t="n">
        <v>217329</v>
      </c>
      <c r="D7" s="137" t="n">
        <v>430121</v>
      </c>
      <c r="F7" s="158"/>
      <c r="G7" s="159"/>
      <c r="H7" s="130" t="n">
        <v>49.4725902711098</v>
      </c>
      <c r="I7" s="131" t="n">
        <v>50.5274097288902</v>
      </c>
      <c r="K7" s="160"/>
      <c r="L7" s="160"/>
    </row>
    <row r="8" customFormat="false" ht="14.65" hidden="false" customHeight="true" outlineLevel="0" collapsed="false">
      <c r="A8" s="157" t="n">
        <v>2012</v>
      </c>
      <c r="B8" s="127" t="n">
        <v>185502</v>
      </c>
      <c r="C8" s="128" t="n">
        <v>196722</v>
      </c>
      <c r="D8" s="129" t="n">
        <v>382224</v>
      </c>
      <c r="F8" s="158"/>
      <c r="G8" s="159"/>
      <c r="H8" s="133" t="n">
        <v>48.5322742684918</v>
      </c>
      <c r="I8" s="134" t="n">
        <v>51.4677257315082</v>
      </c>
      <c r="J8" s="160"/>
      <c r="K8" s="160"/>
      <c r="L8" s="160"/>
    </row>
    <row r="9" customFormat="false" ht="14.65" hidden="false" customHeight="true" outlineLevel="0" collapsed="false">
      <c r="A9" s="157" t="n">
        <v>2013</v>
      </c>
      <c r="B9" s="127" t="n">
        <v>171429</v>
      </c>
      <c r="C9" s="128" t="n">
        <v>186432</v>
      </c>
      <c r="D9" s="129" t="n">
        <v>357861</v>
      </c>
      <c r="F9" s="158"/>
      <c r="G9" s="159"/>
      <c r="H9" s="133" t="n">
        <v>47.9037950489156</v>
      </c>
      <c r="I9" s="134" t="n">
        <v>52.0962049510844</v>
      </c>
      <c r="J9" s="160"/>
      <c r="K9" s="160"/>
      <c r="L9" s="160"/>
    </row>
    <row r="10" customFormat="false" ht="14.65" hidden="false" customHeight="true" outlineLevel="0" collapsed="false">
      <c r="A10" s="157" t="n">
        <v>2014</v>
      </c>
      <c r="B10" s="127" t="n">
        <v>144767</v>
      </c>
      <c r="C10" s="128" t="n">
        <v>192427</v>
      </c>
      <c r="D10" s="129" t="n">
        <v>337194</v>
      </c>
      <c r="F10" s="158"/>
      <c r="G10" s="159"/>
      <c r="H10" s="133" t="n">
        <v>42.9328517114777</v>
      </c>
      <c r="I10" s="134" t="n">
        <v>57.0671482885223</v>
      </c>
      <c r="J10" s="160"/>
      <c r="K10" s="160"/>
      <c r="L10" s="160"/>
    </row>
    <row r="11" customFormat="false" ht="14.65" hidden="false" customHeight="true" outlineLevel="0" collapsed="false">
      <c r="A11" s="157" t="n">
        <v>2015</v>
      </c>
      <c r="B11" s="127" t="n">
        <v>141776</v>
      </c>
      <c r="C11" s="128" t="n">
        <v>200345</v>
      </c>
      <c r="D11" s="129" t="n">
        <v>342121</v>
      </c>
      <c r="F11" s="158"/>
      <c r="G11" s="159"/>
      <c r="H11" s="133" t="n">
        <v>41.4403091303954</v>
      </c>
      <c r="I11" s="134" t="n">
        <v>58.5596908696046</v>
      </c>
      <c r="J11" s="160"/>
      <c r="K11" s="160"/>
      <c r="L11" s="160"/>
    </row>
    <row r="12" customFormat="false" ht="14.65" hidden="false" customHeight="true" outlineLevel="0" collapsed="false">
      <c r="A12" s="157" t="n">
        <v>2016</v>
      </c>
      <c r="B12" s="127" t="n">
        <v>152409</v>
      </c>
      <c r="C12" s="128" t="n">
        <v>218741</v>
      </c>
      <c r="D12" s="129" t="n">
        <v>371150</v>
      </c>
      <c r="F12" s="158"/>
      <c r="G12" s="159"/>
      <c r="H12" s="133" t="n">
        <v>41.0639903004176</v>
      </c>
      <c r="I12" s="134" t="n">
        <v>58.9360096995824</v>
      </c>
      <c r="J12" s="160"/>
      <c r="K12" s="160"/>
      <c r="L12" s="160"/>
    </row>
    <row r="13" customFormat="false" ht="14.65" hidden="false" customHeight="true" outlineLevel="0" collapsed="false">
      <c r="A13" s="157" t="n">
        <v>2017</v>
      </c>
      <c r="B13" s="127" t="n">
        <v>174084</v>
      </c>
      <c r="C13" s="128" t="n">
        <v>263256</v>
      </c>
      <c r="D13" s="129" t="n">
        <v>437340</v>
      </c>
      <c r="F13" s="158"/>
      <c r="G13" s="159"/>
      <c r="H13" s="130" t="n">
        <v>39.8051858965565</v>
      </c>
      <c r="I13" s="131" t="n">
        <v>60.1948141034436</v>
      </c>
      <c r="J13" s="160"/>
      <c r="K13" s="160"/>
      <c r="L13" s="160"/>
    </row>
    <row r="14" customFormat="false" ht="14.65" hidden="false" customHeight="true" outlineLevel="0" collapsed="false">
      <c r="A14" s="157" t="n">
        <v>2018</v>
      </c>
      <c r="B14" s="135" t="n">
        <v>160741</v>
      </c>
      <c r="C14" s="136" t="n">
        <v>242110</v>
      </c>
      <c r="D14" s="137" t="n">
        <v>402851</v>
      </c>
      <c r="F14" s="158"/>
      <c r="G14" s="159"/>
      <c r="H14" s="130" t="n">
        <v>39.900856644268</v>
      </c>
      <c r="I14" s="131" t="n">
        <v>60.099143355732</v>
      </c>
      <c r="J14" s="160"/>
      <c r="K14" s="160"/>
      <c r="L14" s="160"/>
    </row>
    <row r="15" customFormat="false" ht="14.65" hidden="false" customHeight="true" outlineLevel="0" collapsed="false">
      <c r="A15" s="157" t="n">
        <v>2019</v>
      </c>
      <c r="B15" s="135" t="n">
        <v>156849</v>
      </c>
      <c r="C15" s="136" t="n">
        <v>227239</v>
      </c>
      <c r="D15" s="137" t="n">
        <v>384088</v>
      </c>
      <c r="F15" s="158"/>
      <c r="G15" s="159"/>
      <c r="H15" s="130" t="n">
        <v>40.8367353314865</v>
      </c>
      <c r="I15" s="131" t="n">
        <v>59.1632646685135</v>
      </c>
      <c r="J15" s="160"/>
      <c r="K15" s="160"/>
      <c r="L15" s="160"/>
    </row>
    <row r="16" customFormat="false" ht="14.65" hidden="false" customHeight="true" outlineLevel="0" collapsed="false">
      <c r="A16" s="157" t="n">
        <v>2020</v>
      </c>
      <c r="B16" s="135" t="n">
        <v>143234</v>
      </c>
      <c r="C16" s="136" t="n">
        <v>208243</v>
      </c>
      <c r="D16" s="137" t="n">
        <v>351477</v>
      </c>
      <c r="F16" s="158"/>
      <c r="G16" s="159"/>
      <c r="H16" s="130" t="n">
        <v>40.7520264483878</v>
      </c>
      <c r="I16" s="131" t="n">
        <v>59.2479735516122</v>
      </c>
      <c r="J16" s="160"/>
      <c r="K16" s="160"/>
      <c r="L16" s="160"/>
    </row>
    <row r="17" customFormat="false" ht="14.65" hidden="false" customHeight="true" outlineLevel="0" collapsed="false">
      <c r="A17" s="138" t="s">
        <v>197</v>
      </c>
      <c r="B17" s="139" t="n">
        <v>1643583</v>
      </c>
      <c r="C17" s="139" t="n">
        <v>2152844</v>
      </c>
      <c r="D17" s="140" t="n">
        <v>3796427</v>
      </c>
      <c r="F17" s="161"/>
      <c r="G17" s="159"/>
      <c r="H17" s="142" t="n">
        <v>43.292890920858</v>
      </c>
      <c r="I17" s="143" t="n">
        <v>56.7071090791421</v>
      </c>
      <c r="J17" s="160"/>
      <c r="K17" s="160"/>
      <c r="L17" s="160"/>
    </row>
    <row r="18" customFormat="false" ht="14.65" hidden="false" customHeight="true" outlineLevel="0" collapsed="false">
      <c r="A18" s="144"/>
      <c r="B18" s="145"/>
      <c r="C18" s="146"/>
      <c r="D18" s="147"/>
      <c r="F18" s="158"/>
      <c r="G18" s="159"/>
      <c r="H18" s="159"/>
      <c r="I18" s="159"/>
    </row>
    <row r="19" customFormat="false" ht="37.3" hidden="false" customHeight="true" outlineLevel="0" collapsed="false">
      <c r="A19" s="148" t="s">
        <v>198</v>
      </c>
      <c r="B19" s="149" t="n">
        <v>164358.3</v>
      </c>
      <c r="C19" s="150" t="n">
        <v>215284.4</v>
      </c>
      <c r="D19" s="151" t="n">
        <v>379642.7</v>
      </c>
      <c r="F19" s="152" t="s">
        <v>202</v>
      </c>
      <c r="G19" s="159"/>
      <c r="H19" s="159"/>
      <c r="I19" s="159"/>
    </row>
    <row r="21" customFormat="false" ht="14.65" hidden="false" customHeight="true" outlineLevel="0" collapsed="false">
      <c r="A21" s="154" t="s">
        <v>200</v>
      </c>
    </row>
    <row r="23" customFormat="false" ht="14.65" hidden="false" customHeight="true" outlineLevel="0" collapsed="false">
      <c r="B23" s="33"/>
      <c r="C23" s="33"/>
      <c r="D23" s="33"/>
      <c r="E23" s="33"/>
    </row>
  </sheetData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9" scale="100" firstPageNumber="1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E31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A20" activeCellId="0" sqref="A20"/>
    </sheetView>
  </sheetViews>
  <sheetFormatPr defaultColWidth="11.53515625" defaultRowHeight="12.8" zeroHeight="false" outlineLevelRow="0" outlineLevelCol="0"/>
  <cols>
    <col collapsed="false" customWidth="true" hidden="false" outlineLevel="0" max="5" min="1" style="0" width="15.31"/>
  </cols>
  <sheetData>
    <row r="1" customFormat="false" ht="17.35" hidden="false" customHeight="false" outlineLevel="0" collapsed="false">
      <c r="A1" s="87" t="s">
        <v>203</v>
      </c>
    </row>
    <row r="2" customFormat="false" ht="13.2" hidden="false" customHeight="false" outlineLevel="0" collapsed="false">
      <c r="A2" s="162" t="s">
        <v>204</v>
      </c>
    </row>
    <row r="3" customFormat="false" ht="46.25" hidden="false" customHeight="false" outlineLevel="0" collapsed="false">
      <c r="A3" s="0" t="s">
        <v>194</v>
      </c>
      <c r="B3" s="31" t="s">
        <v>205</v>
      </c>
      <c r="C3" s="31" t="s">
        <v>206</v>
      </c>
      <c r="D3" s="31" t="s">
        <v>207</v>
      </c>
      <c r="E3" s="31" t="s">
        <v>208</v>
      </c>
    </row>
    <row r="4" customFormat="false" ht="12.8" hidden="false" customHeight="false" outlineLevel="0" collapsed="false">
      <c r="A4" s="0" t="n">
        <v>2011</v>
      </c>
      <c r="B4" s="0" t="n">
        <v>851</v>
      </c>
      <c r="C4" s="0" t="n">
        <v>1107</v>
      </c>
      <c r="D4" s="0" t="n">
        <v>7795</v>
      </c>
      <c r="E4" s="0" t="n">
        <v>82466</v>
      </c>
    </row>
    <row r="5" customFormat="false" ht="12.8" hidden="false" customHeight="false" outlineLevel="0" collapsed="false">
      <c r="A5" s="0" t="n">
        <v>2012</v>
      </c>
      <c r="B5" s="0" t="n">
        <v>853</v>
      </c>
      <c r="C5" s="0" t="n">
        <v>1070</v>
      </c>
      <c r="D5" s="0" t="n">
        <v>7102</v>
      </c>
      <c r="E5" s="0" t="n">
        <v>75510</v>
      </c>
    </row>
    <row r="6" customFormat="false" ht="12.8" hidden="false" customHeight="false" outlineLevel="0" collapsed="false">
      <c r="A6" s="0" t="n">
        <v>2013</v>
      </c>
      <c r="B6" s="0" t="n">
        <v>762</v>
      </c>
      <c r="C6" s="0" t="n">
        <v>1010</v>
      </c>
      <c r="D6" s="0" t="n">
        <v>6029</v>
      </c>
      <c r="E6" s="0" t="n">
        <v>64171</v>
      </c>
    </row>
    <row r="7" customFormat="false" ht="12.8" hidden="false" customHeight="false" outlineLevel="0" collapsed="false">
      <c r="A7" s="0" t="n">
        <v>2014</v>
      </c>
      <c r="B7" s="0" t="n">
        <v>719</v>
      </c>
      <c r="C7" s="0" t="n">
        <v>969</v>
      </c>
      <c r="D7" s="0" t="n">
        <v>5492</v>
      </c>
      <c r="E7" s="0" t="n">
        <v>57792</v>
      </c>
    </row>
    <row r="8" customFormat="false" ht="12.8" hidden="false" customHeight="false" outlineLevel="0" collapsed="false">
      <c r="A8" s="0" t="n">
        <v>2015</v>
      </c>
      <c r="B8" s="0" t="n">
        <v>713</v>
      </c>
      <c r="C8" s="0" t="n">
        <v>952</v>
      </c>
      <c r="D8" s="0" t="n">
        <v>5520</v>
      </c>
      <c r="E8" s="0" t="n">
        <v>58285</v>
      </c>
    </row>
    <row r="9" customFormat="false" ht="12.8" hidden="false" customHeight="false" outlineLevel="0" collapsed="false">
      <c r="A9" s="0" t="n">
        <v>2016</v>
      </c>
      <c r="B9" s="0" t="n">
        <v>744</v>
      </c>
      <c r="C9" s="0" t="n">
        <v>935</v>
      </c>
      <c r="D9" s="0" t="n">
        <v>6985</v>
      </c>
      <c r="E9" s="0" t="n">
        <v>69908</v>
      </c>
    </row>
    <row r="10" customFormat="false" ht="12.8" hidden="false" customHeight="false" outlineLevel="0" collapsed="false">
      <c r="A10" s="0" t="n">
        <v>2017</v>
      </c>
      <c r="B10" s="0" t="n">
        <v>696</v>
      </c>
      <c r="C10" s="0" t="n">
        <v>920</v>
      </c>
      <c r="D10" s="0" t="n">
        <v>8713</v>
      </c>
      <c r="E10" s="0" t="n">
        <v>83829</v>
      </c>
    </row>
    <row r="11" customFormat="false" ht="12.8" hidden="false" customHeight="false" outlineLevel="0" collapsed="false">
      <c r="A11" s="0" t="n">
        <v>2018</v>
      </c>
      <c r="B11" s="0" t="n">
        <v>703</v>
      </c>
      <c r="C11" s="0" t="n">
        <v>934</v>
      </c>
      <c r="D11" s="0" t="n">
        <v>7622</v>
      </c>
      <c r="E11" s="0" t="n">
        <v>72350</v>
      </c>
    </row>
    <row r="12" customFormat="false" ht="12.8" hidden="false" customHeight="false" outlineLevel="0" collapsed="false">
      <c r="A12" s="0" t="n">
        <v>2019</v>
      </c>
      <c r="B12" s="0" t="n">
        <v>741</v>
      </c>
      <c r="C12" s="0" t="n">
        <v>935</v>
      </c>
      <c r="D12" s="0" t="n">
        <v>7684</v>
      </c>
      <c r="E12" s="0" t="n">
        <v>72549</v>
      </c>
    </row>
    <row r="13" customFormat="false" ht="12.8" hidden="false" customHeight="false" outlineLevel="0" collapsed="false">
      <c r="A13" s="0" t="n">
        <v>2020</v>
      </c>
      <c r="B13" s="0" t="n">
        <v>726</v>
      </c>
      <c r="C13" s="0" t="n">
        <v>928</v>
      </c>
      <c r="D13" s="0" t="n">
        <v>7302</v>
      </c>
      <c r="E13" s="0" t="n">
        <v>63903</v>
      </c>
    </row>
    <row r="21" customFormat="false" ht="12.8" hidden="false" customHeight="false" outlineLevel="0" collapsed="false">
      <c r="B21" s="31"/>
      <c r="C21" s="31"/>
      <c r="D21" s="31"/>
      <c r="E21" s="31"/>
    </row>
    <row r="22" customFormat="false" ht="12.8" hidden="false" customHeight="false" outlineLevel="0" collapsed="false">
      <c r="C22" s="33"/>
    </row>
    <row r="23" customFormat="false" ht="12.8" hidden="false" customHeight="false" outlineLevel="0" collapsed="false">
      <c r="B23" s="33"/>
      <c r="C23" s="33"/>
      <c r="D23" s="33"/>
      <c r="E23" s="33"/>
    </row>
    <row r="24" customFormat="false" ht="12.8" hidden="false" customHeight="false" outlineLevel="0" collapsed="false">
      <c r="B24" s="33"/>
      <c r="C24" s="33"/>
      <c r="D24" s="33"/>
      <c r="E24" s="33"/>
    </row>
    <row r="25" customFormat="false" ht="12.8" hidden="false" customHeight="false" outlineLevel="0" collapsed="false">
      <c r="B25" s="33"/>
      <c r="C25" s="33"/>
      <c r="D25" s="33"/>
      <c r="E25" s="33"/>
    </row>
    <row r="26" customFormat="false" ht="12.8" hidden="false" customHeight="false" outlineLevel="0" collapsed="false">
      <c r="B26" s="33"/>
      <c r="C26" s="33"/>
      <c r="D26" s="33"/>
      <c r="E26" s="33"/>
    </row>
    <row r="27" customFormat="false" ht="12.8" hidden="false" customHeight="false" outlineLevel="0" collapsed="false">
      <c r="B27" s="33"/>
      <c r="C27" s="33"/>
      <c r="D27" s="33"/>
      <c r="E27" s="33"/>
    </row>
    <row r="28" customFormat="false" ht="12.8" hidden="false" customHeight="false" outlineLevel="0" collapsed="false">
      <c r="B28" s="33"/>
      <c r="C28" s="33"/>
      <c r="D28" s="33"/>
      <c r="E28" s="33"/>
    </row>
    <row r="29" customFormat="false" ht="12.8" hidden="false" customHeight="false" outlineLevel="0" collapsed="false">
      <c r="B29" s="33"/>
      <c r="C29" s="33"/>
      <c r="D29" s="33"/>
      <c r="E29" s="33"/>
    </row>
    <row r="30" customFormat="false" ht="12.8" hidden="false" customHeight="false" outlineLevel="0" collapsed="false">
      <c r="B30" s="33"/>
      <c r="C30" s="33"/>
      <c r="D30" s="33"/>
      <c r="E30" s="33"/>
    </row>
    <row r="31" customFormat="false" ht="12.8" hidden="false" customHeight="false" outlineLevel="0" collapsed="false">
      <c r="B31" s="33"/>
      <c r="C31" s="33"/>
      <c r="D31" s="33"/>
      <c r="E31" s="33"/>
    </row>
  </sheetData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9" scale="100" firstPageNumber="1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LibreOffice/7.0.7.0.M2$Windows_X86_64 LibreOffice_project/7b72e897d1b24fbb19cbc70ecb1fe9a870f38612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2023-04-07T16:02:08Z</dcterms:created>
  <dc:creator/>
  <dc:description/>
  <dc:language>fr-FR</dc:language>
  <cp:lastModifiedBy/>
  <cp:revision>1</cp:revision>
  <dc:subject/>
  <dc:title/>
</cp:coreProperties>
</file>